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docProps/app.xml" ContentType="application/vnd.openxmlformats-officedocument.extended-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metrostav365-my.sharepoint.com/personal/antonia_karabova_metrostav_cz/Documents/Pracovná plocha/AK/Sagasta/IP Horná Streda/2026/Nový priečinok/Kalkulácia/"/>
    </mc:Choice>
  </mc:AlternateContent>
  <xr:revisionPtr revIDLastSave="82" documentId="11_03F027546CCA277E708395B10344629B124D2005" xr6:coauthVersionLast="47" xr6:coauthVersionMax="47" xr10:uidLastSave="{A60023DB-5F19-4C97-81C7-9477A12BDA41}"/>
  <bookViews>
    <workbookView xWindow="12315" yWindow="-16380" windowWidth="29040" windowHeight="15720" firstSheet="18" activeTab="19" xr2:uid="{00000000-000D-0000-FFFF-FFFF00000000}"/>
  </bookViews>
  <sheets>
    <sheet name="Rekapitulácia stavby" sheetId="1" r:id="rId1"/>
    <sheet name="SO 000-00 - SO 000-00  Vš..." sheetId="2" r:id="rId2"/>
    <sheet name="SO 2.01 - SO 2.01  Hrubé ..." sheetId="3" r:id="rId3"/>
    <sheet name="SO 2.02.1 - SO 2.02.1  Do..." sheetId="4" r:id="rId4"/>
    <sheet name="SO 2.02.2 - SO 2.02.2  Do..." sheetId="5" r:id="rId5"/>
    <sheet name="SO 2.02.3 - SO 2.02.3  Do..." sheetId="6" r:id="rId6"/>
    <sheet name="SO 2.02.4 - SO 2.02.4  Do..." sheetId="7" r:id="rId7"/>
    <sheet name="SO 2.03 - SO 2.03  Úprava..." sheetId="8" r:id="rId8"/>
    <sheet name="SO 2.04 - SO 2.04  Mostný..." sheetId="9" r:id="rId9"/>
    <sheet name="SO 2.05 - SO 2.05  Okružn..." sheetId="10" r:id="rId10"/>
    <sheet name="SO 2.07 - SO 2.07  Verejn..." sheetId="11" r:id="rId11"/>
    <sheet name="SO 2.08.1 - SO 2.08.1 - O..." sheetId="12" r:id="rId12"/>
    <sheet name="SO 2.08.2 - SO 2.08.2  Od..." sheetId="13" r:id="rId13"/>
    <sheet name="SO 2.08.3 - SO 2.08.3 - O..." sheetId="14" r:id="rId14"/>
    <sheet name="SO 2.08.4 - SO 2.08.4  Od..." sheetId="15" r:id="rId15"/>
    <sheet name="SO 2.09 - SO 2.09  Sadové..." sheetId="16" r:id="rId16"/>
    <sheet name="SO 2.10.1 - SO 2.10.1  Mi..." sheetId="17" r:id="rId17"/>
    <sheet name="SO 2.10.2 - SO 2.10.2  Mi..." sheetId="18" r:id="rId18"/>
    <sheet name="SO 2.10.3 - SO 2.10.3  Mi..." sheetId="19" r:id="rId19"/>
    <sheet name="SO 2.11 - SO 2.11  Odstrá..." sheetId="20" r:id="rId20"/>
    <sheet name="SO 2.12.1 - SO 2.12.1  Ús..." sheetId="21" r:id="rId21"/>
    <sheet name="SO 2.12.2 - SO 2.12.2  Ús..." sheetId="22" r:id="rId22"/>
    <sheet name="SO 2.12.3 - SO 2.12.3  Ús..." sheetId="23" r:id="rId23"/>
    <sheet name="SO 2.13 - I. - SO 2.13  S..." sheetId="24" r:id="rId24"/>
    <sheet name="SO 2.13 - II. - SO 2.13  ..." sheetId="25" r:id="rId25"/>
    <sheet name="SO 2.14.1 - SO 2.14.1  Ús..." sheetId="26" r:id="rId26"/>
    <sheet name="SO 2.14.2 - SO 2.14.2  Ús..." sheetId="27" r:id="rId27"/>
    <sheet name="SO 2.14.3 - SO 2.14.3  Ús..." sheetId="28" r:id="rId28"/>
    <sheet name="SO 2.15 - SO 2.15  Verejn..." sheetId="29" r:id="rId29"/>
  </sheets>
  <definedNames>
    <definedName name="_xlnm._FilterDatabase" localSheetId="1" hidden="1">'SO 000-00 - SO 000-00  Vš...'!$C$116:$K$123</definedName>
    <definedName name="_xlnm._FilterDatabase" localSheetId="2" hidden="1">'SO 2.01 - SO 2.01  Hrubé ...'!$C$121:$K$406</definedName>
    <definedName name="_xlnm._FilterDatabase" localSheetId="3" hidden="1">'SO 2.02.1 - SO 2.02.1  Do...'!$C$126:$K$364</definedName>
    <definedName name="_xlnm._FilterDatabase" localSheetId="4" hidden="1">'SO 2.02.2 - SO 2.02.2  Do...'!$C$127:$K$253</definedName>
    <definedName name="_xlnm._FilterDatabase" localSheetId="5" hidden="1">'SO 2.02.3 - SO 2.02.3  Do...'!$C$126:$K$348</definedName>
    <definedName name="_xlnm._FilterDatabase" localSheetId="6" hidden="1">'SO 2.02.4 - SO 2.02.4  Do...'!$C$128:$K$341</definedName>
    <definedName name="_xlnm._FilterDatabase" localSheetId="7" hidden="1">'SO 2.03 - SO 2.03  Úprava...'!$C$128:$K$495</definedName>
    <definedName name="_xlnm._FilterDatabase" localSheetId="8" hidden="1">'SO 2.04 - SO 2.04  Mostný...'!$C$127:$K$482</definedName>
    <definedName name="_xlnm._FilterDatabase" localSheetId="9" hidden="1">'SO 2.05 - SO 2.05  Okružn...'!$C$126:$K$360</definedName>
    <definedName name="_xlnm._FilterDatabase" localSheetId="10" hidden="1">'SO 2.07 - SO 2.07  Verejn...'!$C$123:$K$178</definedName>
    <definedName name="_xlnm._FilterDatabase" localSheetId="11" hidden="1">'SO 2.08.1 - SO 2.08.1 - O...'!$C$123:$K$221</definedName>
    <definedName name="_xlnm._FilterDatabase" localSheetId="12" hidden="1">'SO 2.08.2 - SO 2.08.2  Od...'!$C$123:$K$215</definedName>
    <definedName name="_xlnm._FilterDatabase" localSheetId="13" hidden="1">'SO 2.08.3 - SO 2.08.3 - O...'!$C$123:$K$226</definedName>
    <definedName name="_xlnm._FilterDatabase" localSheetId="14" hidden="1">'SO 2.08.4 - SO 2.08.4  Od...'!$C$123:$K$189</definedName>
    <definedName name="_xlnm._FilterDatabase" localSheetId="15" hidden="1">'SO 2.09 - SO 2.09  Sadové...'!$C$120:$K$169</definedName>
    <definedName name="_xlnm._FilterDatabase" localSheetId="16" hidden="1">'SO 2.10.1 - SO 2.10.1  Mi...'!$C$126:$K$307</definedName>
    <definedName name="_xlnm._FilterDatabase" localSheetId="17" hidden="1">'SO 2.10.2 - SO 2.10.2  Mi...'!$C$126:$K$252</definedName>
    <definedName name="_xlnm._FilterDatabase" localSheetId="18" hidden="1">'SO 2.10.3 - SO 2.10.3  Mi...'!$C$127:$K$267</definedName>
    <definedName name="_xlnm._FilterDatabase" localSheetId="19" hidden="1">'SO 2.11 - SO 2.11  Odstrá...'!$C$119:$K$181</definedName>
    <definedName name="_xlnm._FilterDatabase" localSheetId="20" hidden="1">'SO 2.12.1 - SO 2.12.1  Ús...'!$C$123:$K$170</definedName>
    <definedName name="_xlnm._FilterDatabase" localSheetId="21" hidden="1">'SO 2.12.2 - SO 2.12.2  Ús...'!$C$123:$K$170</definedName>
    <definedName name="_xlnm._FilterDatabase" localSheetId="22" hidden="1">'SO 2.12.3 - SO 2.12.3  Ús...'!$C$123:$K$170</definedName>
    <definedName name="_xlnm._FilterDatabase" localSheetId="23" hidden="1">'SO 2.13 - I. - SO 2.13  S...'!$C$125:$K$186</definedName>
    <definedName name="_xlnm._FilterDatabase" localSheetId="24" hidden="1">'SO 2.13 - II. - SO 2.13  ...'!$C$125:$K$186</definedName>
    <definedName name="_xlnm._FilterDatabase" localSheetId="25" hidden="1">'SO 2.14.1 - SO 2.14.1  Ús...'!$C$125:$K$176</definedName>
    <definedName name="_xlnm._FilterDatabase" localSheetId="26" hidden="1">'SO 2.14.2 - SO 2.14.2  Ús...'!$C$125:$K$167</definedName>
    <definedName name="_xlnm._FilterDatabase" localSheetId="27" hidden="1">'SO 2.14.3 - SO 2.14.3  Ús...'!$C$125:$K$167</definedName>
    <definedName name="_xlnm._FilterDatabase" localSheetId="28" hidden="1">'SO 2.15 - SO 2.15  Verejn...'!$C$123:$K$181</definedName>
    <definedName name="_xlnm.Print_Titles" localSheetId="0">'Rekapitulácia stavby'!$92:$92</definedName>
    <definedName name="_xlnm.Print_Titles" localSheetId="1">'SO 000-00 - SO 000-00  Vš...'!$116:$116</definedName>
    <definedName name="_xlnm.Print_Titles" localSheetId="2">'SO 2.01 - SO 2.01  Hrubé ...'!$121:$121</definedName>
    <definedName name="_xlnm.Print_Titles" localSheetId="3">'SO 2.02.1 - SO 2.02.1  Do...'!$126:$126</definedName>
    <definedName name="_xlnm.Print_Titles" localSheetId="4">'SO 2.02.2 - SO 2.02.2  Do...'!$127:$127</definedName>
    <definedName name="_xlnm.Print_Titles" localSheetId="5">'SO 2.02.3 - SO 2.02.3  Do...'!$126:$126</definedName>
    <definedName name="_xlnm.Print_Titles" localSheetId="6">'SO 2.02.4 - SO 2.02.4  Do...'!$128:$128</definedName>
    <definedName name="_xlnm.Print_Titles" localSheetId="7">'SO 2.03 - SO 2.03  Úprava...'!$128:$128</definedName>
    <definedName name="_xlnm.Print_Titles" localSheetId="8">'SO 2.04 - SO 2.04  Mostný...'!$127:$127</definedName>
    <definedName name="_xlnm.Print_Titles" localSheetId="9">'SO 2.05 - SO 2.05  Okružn...'!$126:$126</definedName>
    <definedName name="_xlnm.Print_Titles" localSheetId="10">'SO 2.07 - SO 2.07  Verejn...'!$123:$123</definedName>
    <definedName name="_xlnm.Print_Titles" localSheetId="11">'SO 2.08.1 - SO 2.08.1 - O...'!$123:$123</definedName>
    <definedName name="_xlnm.Print_Titles" localSheetId="12">'SO 2.08.2 - SO 2.08.2  Od...'!$123:$123</definedName>
    <definedName name="_xlnm.Print_Titles" localSheetId="13">'SO 2.08.3 - SO 2.08.3 - O...'!$123:$123</definedName>
    <definedName name="_xlnm.Print_Titles" localSheetId="14">'SO 2.08.4 - SO 2.08.4  Od...'!$123:$123</definedName>
    <definedName name="_xlnm.Print_Titles" localSheetId="15">'SO 2.09 - SO 2.09  Sadové...'!$120:$120</definedName>
    <definedName name="_xlnm.Print_Titles" localSheetId="16">'SO 2.10.1 - SO 2.10.1  Mi...'!$126:$126</definedName>
    <definedName name="_xlnm.Print_Titles" localSheetId="17">'SO 2.10.2 - SO 2.10.2  Mi...'!$126:$126</definedName>
    <definedName name="_xlnm.Print_Titles" localSheetId="18">'SO 2.10.3 - SO 2.10.3  Mi...'!$127:$127</definedName>
    <definedName name="_xlnm.Print_Titles" localSheetId="19">'SO 2.11 - SO 2.11  Odstrá...'!$119:$119</definedName>
    <definedName name="_xlnm.Print_Titles" localSheetId="20">'SO 2.12.1 - SO 2.12.1  Ús...'!$123:$123</definedName>
    <definedName name="_xlnm.Print_Titles" localSheetId="21">'SO 2.12.2 - SO 2.12.2  Ús...'!$123:$123</definedName>
    <definedName name="_xlnm.Print_Titles" localSheetId="22">'SO 2.12.3 - SO 2.12.3  Ús...'!$123:$123</definedName>
    <definedName name="_xlnm.Print_Titles" localSheetId="23">'SO 2.13 - I. - SO 2.13  S...'!$125:$125</definedName>
    <definedName name="_xlnm.Print_Titles" localSheetId="24">'SO 2.13 - II. - SO 2.13  ...'!$125:$125</definedName>
    <definedName name="_xlnm.Print_Titles" localSheetId="25">'SO 2.14.1 - SO 2.14.1  Ús...'!$125:$125</definedName>
    <definedName name="_xlnm.Print_Titles" localSheetId="26">'SO 2.14.2 - SO 2.14.2  Ús...'!$125:$125</definedName>
    <definedName name="_xlnm.Print_Titles" localSheetId="27">'SO 2.14.3 - SO 2.14.3  Ús...'!$125:$125</definedName>
    <definedName name="_xlnm.Print_Titles" localSheetId="28">'SO 2.15 - SO 2.15  Verejn...'!$123:$123</definedName>
    <definedName name="_xlnm.Print_Area" localSheetId="0">'Rekapitulácia stavby'!$D$4:$AO$76,'Rekapitulácia stavby'!$C$82:$AQ$129</definedName>
    <definedName name="_xlnm.Print_Area" localSheetId="1">'SO 000-00 - SO 000-00  Vš...'!$C$4:$J$76,'SO 000-00 - SO 000-00  Vš...'!$C$82:$J$98,'SO 000-00 - SO 000-00  Vš...'!$C$104:$J$123</definedName>
    <definedName name="_xlnm.Print_Area" localSheetId="2">'SO 2.01 - SO 2.01  Hrubé ...'!$C$4:$J$76,'SO 2.01 - SO 2.01  Hrubé ...'!$C$82:$J$103,'SO 2.01 - SO 2.01  Hrubé ...'!$C$109:$J$406</definedName>
    <definedName name="_xlnm.Print_Area" localSheetId="3">'SO 2.02.1 - SO 2.02.1  Do...'!$C$4:$J$76,'SO 2.02.1 - SO 2.02.1  Do...'!$C$82:$J$106,'SO 2.02.1 - SO 2.02.1  Do...'!$C$112:$J$364</definedName>
    <definedName name="_xlnm.Print_Area" localSheetId="4">'SO 2.02.2 - SO 2.02.2  Do...'!$C$4:$J$76,'SO 2.02.2 - SO 2.02.2  Do...'!$C$82:$J$107,'SO 2.02.2 - SO 2.02.2  Do...'!$C$113:$J$253</definedName>
    <definedName name="_xlnm.Print_Area" localSheetId="5">'SO 2.02.3 - SO 2.02.3  Do...'!$C$4:$J$76,'SO 2.02.3 - SO 2.02.3  Do...'!$C$82:$J$106,'SO 2.02.3 - SO 2.02.3  Do...'!$C$112:$J$348</definedName>
    <definedName name="_xlnm.Print_Area" localSheetId="6">'SO 2.02.4 - SO 2.02.4  Do...'!$C$4:$J$76,'SO 2.02.4 - SO 2.02.4  Do...'!$C$82:$J$108,'SO 2.02.4 - SO 2.02.4  Do...'!$C$114:$J$341</definedName>
    <definedName name="_xlnm.Print_Area" localSheetId="7">'SO 2.03 - SO 2.03  Úprava...'!$C$4:$J$76,'SO 2.03 - SO 2.03  Úprava...'!$C$82:$J$110,'SO 2.03 - SO 2.03  Úprava...'!$C$116:$J$495</definedName>
    <definedName name="_xlnm.Print_Area" localSheetId="8">'SO 2.04 - SO 2.04  Mostný...'!$C$4:$J$76,'SO 2.04 - SO 2.04  Mostný...'!$C$82:$J$109,'SO 2.04 - SO 2.04  Mostný...'!$C$115:$J$482</definedName>
    <definedName name="_xlnm.Print_Area" localSheetId="9">'SO 2.05 - SO 2.05  Okružn...'!$C$4:$J$76,'SO 2.05 - SO 2.05  Okružn...'!$C$82:$J$108,'SO 2.05 - SO 2.05  Okružn...'!$C$114:$J$360</definedName>
    <definedName name="_xlnm.Print_Area" localSheetId="10">'SO 2.07 - SO 2.07  Verejn...'!$C$4:$J$76,'SO 2.07 - SO 2.07  Verejn...'!$C$82:$J$105,'SO 2.07 - SO 2.07  Verejn...'!$C$111:$J$178</definedName>
    <definedName name="_xlnm.Print_Area" localSheetId="11">'SO 2.08.1 - SO 2.08.1 - O...'!$C$4:$J$76,'SO 2.08.1 - SO 2.08.1 - O...'!$C$82:$J$103,'SO 2.08.1 - SO 2.08.1 - O...'!$C$109:$J$221</definedName>
    <definedName name="_xlnm.Print_Area" localSheetId="12">'SO 2.08.2 - SO 2.08.2  Od...'!$C$4:$J$76,'SO 2.08.2 - SO 2.08.2  Od...'!$C$82:$J$103,'SO 2.08.2 - SO 2.08.2  Od...'!$C$109:$J$215</definedName>
    <definedName name="_xlnm.Print_Area" localSheetId="13">'SO 2.08.3 - SO 2.08.3 - O...'!$C$4:$J$76,'SO 2.08.3 - SO 2.08.3 - O...'!$C$82:$J$103,'SO 2.08.3 - SO 2.08.3 - O...'!$C$109:$J$226</definedName>
    <definedName name="_xlnm.Print_Area" localSheetId="14">'SO 2.08.4 - SO 2.08.4  Od...'!$C$4:$J$76,'SO 2.08.4 - SO 2.08.4  Od...'!$C$82:$J$103,'SO 2.08.4 - SO 2.08.4  Od...'!$C$109:$J$189</definedName>
    <definedName name="_xlnm.Print_Area" localSheetId="15">'SO 2.09 - SO 2.09  Sadové...'!$C$4:$J$76,'SO 2.09 - SO 2.09  Sadové...'!$C$82:$J$102,'SO 2.09 - SO 2.09  Sadové...'!$C$108:$J$169</definedName>
    <definedName name="_xlnm.Print_Area" localSheetId="16">'SO 2.10.1 - SO 2.10.1  Mi...'!$C$4:$J$76,'SO 2.10.1 - SO 2.10.1  Mi...'!$C$82:$J$106,'SO 2.10.1 - SO 2.10.1  Mi...'!$C$112:$J$307</definedName>
    <definedName name="_xlnm.Print_Area" localSheetId="17">'SO 2.10.2 - SO 2.10.2  Mi...'!$C$4:$J$76,'SO 2.10.2 - SO 2.10.2  Mi...'!$C$82:$J$106,'SO 2.10.2 - SO 2.10.2  Mi...'!$C$112:$J$252</definedName>
    <definedName name="_xlnm.Print_Area" localSheetId="18">'SO 2.10.3 - SO 2.10.3  Mi...'!$C$4:$J$76,'SO 2.10.3 - SO 2.10.3  Mi...'!$C$82:$J$107,'SO 2.10.3 - SO 2.10.3  Mi...'!$C$113:$J$267</definedName>
    <definedName name="_xlnm.Print_Area" localSheetId="19">'SO 2.11 - SO 2.11  Odstrá...'!$C$4:$J$76,'SO 2.11 - SO 2.11  Odstrá...'!$C$82:$J$101,'SO 2.11 - SO 2.11  Odstrá...'!$C$107:$J$181</definedName>
    <definedName name="_xlnm.Print_Area" localSheetId="20">'SO 2.12.1 - SO 2.12.1  Ús...'!$C$4:$J$76,'SO 2.12.1 - SO 2.12.1  Ús...'!$C$82:$J$103,'SO 2.12.1 - SO 2.12.1  Ús...'!$C$109:$J$170</definedName>
    <definedName name="_xlnm.Print_Area" localSheetId="21">'SO 2.12.2 - SO 2.12.2  Ús...'!$C$4:$J$76,'SO 2.12.2 - SO 2.12.2  Ús...'!$C$82:$J$103,'SO 2.12.2 - SO 2.12.2  Ús...'!$C$109:$J$170</definedName>
    <definedName name="_xlnm.Print_Area" localSheetId="22">'SO 2.12.3 - SO 2.12.3  Ús...'!$C$4:$J$76,'SO 2.12.3 - SO 2.12.3  Ús...'!$C$82:$J$103,'SO 2.12.3 - SO 2.12.3  Ús...'!$C$109:$J$170</definedName>
    <definedName name="_xlnm.Print_Area" localSheetId="23">'SO 2.13 - I. - SO 2.13  S...'!$C$4:$J$76,'SO 2.13 - I. - SO 2.13  S...'!$C$82:$J$105,'SO 2.13 - I. - SO 2.13  S...'!$C$111:$J$186</definedName>
    <definedName name="_xlnm.Print_Area" localSheetId="24">'SO 2.13 - II. - SO 2.13  ...'!$C$4:$J$76,'SO 2.13 - II. - SO 2.13  ...'!$C$82:$J$105,'SO 2.13 - II. - SO 2.13  ...'!$C$111:$J$186</definedName>
    <definedName name="_xlnm.Print_Area" localSheetId="25">'SO 2.14.1 - SO 2.14.1  Ús...'!$C$4:$J$76,'SO 2.14.1 - SO 2.14.1  Ús...'!$C$82:$J$105,'SO 2.14.1 - SO 2.14.1  Ús...'!$C$111:$J$176</definedName>
    <definedName name="_xlnm.Print_Area" localSheetId="26">'SO 2.14.2 - SO 2.14.2  Ús...'!$C$4:$J$76,'SO 2.14.2 - SO 2.14.2  Ús...'!$C$82:$J$105,'SO 2.14.2 - SO 2.14.2  Ús...'!$C$111:$J$167</definedName>
    <definedName name="_xlnm.Print_Area" localSheetId="27">'SO 2.14.3 - SO 2.14.3  Ús...'!$C$4:$J$76,'SO 2.14.3 - SO 2.14.3  Ús...'!$C$82:$J$105,'SO 2.14.3 - SO 2.14.3  Ús...'!$C$111:$J$167</definedName>
    <definedName name="_xlnm.Print_Area" localSheetId="28">'SO 2.15 - SO 2.15  Verejn...'!$C$4:$J$76,'SO 2.15 - SO 2.15  Verejn...'!$C$82:$J$105,'SO 2.15 - SO 2.15  Verejn...'!$C$111:$J$181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29" l="1"/>
  <c r="J36" i="29"/>
  <c r="AY128" i="1" s="1"/>
  <c r="J35" i="29"/>
  <c r="AX128" i="1"/>
  <c r="BI181" i="29"/>
  <c r="BH181" i="29"/>
  <c r="BG181" i="29"/>
  <c r="BE181" i="29"/>
  <c r="T181" i="29"/>
  <c r="T180" i="29"/>
  <c r="R181" i="29"/>
  <c r="R180" i="29" s="1"/>
  <c r="P181" i="29"/>
  <c r="P180" i="29" s="1"/>
  <c r="BI179" i="29"/>
  <c r="BH179" i="29"/>
  <c r="BG179" i="29"/>
  <c r="BE179" i="29"/>
  <c r="T179" i="29"/>
  <c r="R179" i="29"/>
  <c r="P179" i="29"/>
  <c r="BI178" i="29"/>
  <c r="BH178" i="29"/>
  <c r="BG178" i="29"/>
  <c r="BE178" i="29"/>
  <c r="T178" i="29"/>
  <c r="R178" i="29"/>
  <c r="P178" i="29"/>
  <c r="BI177" i="29"/>
  <c r="BH177" i="29"/>
  <c r="BG177" i="29"/>
  <c r="BE177" i="29"/>
  <c r="T177" i="29"/>
  <c r="R177" i="29"/>
  <c r="P177" i="29"/>
  <c r="BI176" i="29"/>
  <c r="BH176" i="29"/>
  <c r="BG176" i="29"/>
  <c r="BE176" i="29"/>
  <c r="T176" i="29"/>
  <c r="R176" i="29"/>
  <c r="P176" i="29"/>
  <c r="BI174" i="29"/>
  <c r="BH174" i="29"/>
  <c r="BG174" i="29"/>
  <c r="BE174" i="29"/>
  <c r="T174" i="29"/>
  <c r="R174" i="29"/>
  <c r="P174" i="29"/>
  <c r="BI173" i="29"/>
  <c r="BH173" i="29"/>
  <c r="BG173" i="29"/>
  <c r="BE173" i="29"/>
  <c r="T173" i="29"/>
  <c r="R173" i="29"/>
  <c r="P173" i="29"/>
  <c r="BI171" i="29"/>
  <c r="BH171" i="29"/>
  <c r="BG171" i="29"/>
  <c r="BE171" i="29"/>
  <c r="T171" i="29"/>
  <c r="R171" i="29"/>
  <c r="P171" i="29"/>
  <c r="BI170" i="29"/>
  <c r="BH170" i="29"/>
  <c r="BG170" i="29"/>
  <c r="BE170" i="29"/>
  <c r="T170" i="29"/>
  <c r="R170" i="29"/>
  <c r="P170" i="29"/>
  <c r="BI169" i="29"/>
  <c r="BH169" i="29"/>
  <c r="BG169" i="29"/>
  <c r="BE169" i="29"/>
  <c r="T169" i="29"/>
  <c r="R169" i="29"/>
  <c r="P169" i="29"/>
  <c r="BI168" i="29"/>
  <c r="BH168" i="29"/>
  <c r="BG168" i="29"/>
  <c r="BE168" i="29"/>
  <c r="T168" i="29"/>
  <c r="R168" i="29"/>
  <c r="P168" i="29"/>
  <c r="BI167" i="29"/>
  <c r="BH167" i="29"/>
  <c r="BG167" i="29"/>
  <c r="BE167" i="29"/>
  <c r="T167" i="29"/>
  <c r="R167" i="29"/>
  <c r="P167" i="29"/>
  <c r="BI166" i="29"/>
  <c r="BH166" i="29"/>
  <c r="BG166" i="29"/>
  <c r="BE166" i="29"/>
  <c r="T166" i="29"/>
  <c r="R166" i="29"/>
  <c r="P166" i="29"/>
  <c r="BI165" i="29"/>
  <c r="BH165" i="29"/>
  <c r="BG165" i="29"/>
  <c r="BE165" i="29"/>
  <c r="T165" i="29"/>
  <c r="R165" i="29"/>
  <c r="P165" i="29"/>
  <c r="BI164" i="29"/>
  <c r="BH164" i="29"/>
  <c r="BG164" i="29"/>
  <c r="BE164" i="29"/>
  <c r="T164" i="29"/>
  <c r="R164" i="29"/>
  <c r="P164" i="29"/>
  <c r="BI163" i="29"/>
  <c r="BH163" i="29"/>
  <c r="BG163" i="29"/>
  <c r="BE163" i="29"/>
  <c r="T163" i="29"/>
  <c r="R163" i="29"/>
  <c r="P163" i="29"/>
  <c r="BI161" i="29"/>
  <c r="BH161" i="29"/>
  <c r="BG161" i="29"/>
  <c r="BE161" i="29"/>
  <c r="T161" i="29"/>
  <c r="R161" i="29"/>
  <c r="P161" i="29"/>
  <c r="BI160" i="29"/>
  <c r="BH160" i="29"/>
  <c r="BG160" i="29"/>
  <c r="BE160" i="29"/>
  <c r="T160" i="29"/>
  <c r="R160" i="29"/>
  <c r="P160" i="29"/>
  <c r="BI159" i="29"/>
  <c r="BH159" i="29"/>
  <c r="BG159" i="29"/>
  <c r="BE159" i="29"/>
  <c r="T159" i="29"/>
  <c r="R159" i="29"/>
  <c r="P159" i="29"/>
  <c r="BI158" i="29"/>
  <c r="BH158" i="29"/>
  <c r="BG158" i="29"/>
  <c r="BE158" i="29"/>
  <c r="T158" i="29"/>
  <c r="R158" i="29"/>
  <c r="P158" i="29"/>
  <c r="BI157" i="29"/>
  <c r="BH157" i="29"/>
  <c r="BG157" i="29"/>
  <c r="BE157" i="29"/>
  <c r="T157" i="29"/>
  <c r="R157" i="29"/>
  <c r="P157" i="29"/>
  <c r="BI156" i="29"/>
  <c r="BH156" i="29"/>
  <c r="BG156" i="29"/>
  <c r="BE156" i="29"/>
  <c r="T156" i="29"/>
  <c r="R156" i="29"/>
  <c r="P156" i="29"/>
  <c r="BI155" i="29"/>
  <c r="BH155" i="29"/>
  <c r="BG155" i="29"/>
  <c r="BE155" i="29"/>
  <c r="T155" i="29"/>
  <c r="R155" i="29"/>
  <c r="P155" i="29"/>
  <c r="BI154" i="29"/>
  <c r="BH154" i="29"/>
  <c r="BG154" i="29"/>
  <c r="BE154" i="29"/>
  <c r="T154" i="29"/>
  <c r="R154" i="29"/>
  <c r="P154" i="29"/>
  <c r="BI153" i="29"/>
  <c r="BH153" i="29"/>
  <c r="BG153" i="29"/>
  <c r="BE153" i="29"/>
  <c r="T153" i="29"/>
  <c r="R153" i="29"/>
  <c r="P153" i="29"/>
  <c r="BI152" i="29"/>
  <c r="BH152" i="29"/>
  <c r="BG152" i="29"/>
  <c r="BE152" i="29"/>
  <c r="T152" i="29"/>
  <c r="R152" i="29"/>
  <c r="P152" i="29"/>
  <c r="BI151" i="29"/>
  <c r="BH151" i="29"/>
  <c r="BG151" i="29"/>
  <c r="BE151" i="29"/>
  <c r="T151" i="29"/>
  <c r="R151" i="29"/>
  <c r="P151" i="29"/>
  <c r="BI150" i="29"/>
  <c r="BH150" i="29"/>
  <c r="BG150" i="29"/>
  <c r="BE150" i="29"/>
  <c r="T150" i="29"/>
  <c r="R150" i="29"/>
  <c r="P150" i="29"/>
  <c r="BI149" i="29"/>
  <c r="BH149" i="29"/>
  <c r="BG149" i="29"/>
  <c r="BE149" i="29"/>
  <c r="T149" i="29"/>
  <c r="R149" i="29"/>
  <c r="P149" i="29"/>
  <c r="BI148" i="29"/>
  <c r="BH148" i="29"/>
  <c r="BG148" i="29"/>
  <c r="BE148" i="29"/>
  <c r="T148" i="29"/>
  <c r="R148" i="29"/>
  <c r="P148" i="29"/>
  <c r="BI147" i="29"/>
  <c r="BH147" i="29"/>
  <c r="BG147" i="29"/>
  <c r="BE147" i="29"/>
  <c r="T147" i="29"/>
  <c r="R147" i="29"/>
  <c r="P147" i="29"/>
  <c r="BI146" i="29"/>
  <c r="BH146" i="29"/>
  <c r="BG146" i="29"/>
  <c r="BE146" i="29"/>
  <c r="T146" i="29"/>
  <c r="R146" i="29"/>
  <c r="P146" i="29"/>
  <c r="BI145" i="29"/>
  <c r="BH145" i="29"/>
  <c r="BG145" i="29"/>
  <c r="BE145" i="29"/>
  <c r="T145" i="29"/>
  <c r="R145" i="29"/>
  <c r="P145" i="29"/>
  <c r="BI144" i="29"/>
  <c r="BH144" i="29"/>
  <c r="BG144" i="29"/>
  <c r="BE144" i="29"/>
  <c r="T144" i="29"/>
  <c r="R144" i="29"/>
  <c r="P144" i="29"/>
  <c r="BI143" i="29"/>
  <c r="BH143" i="29"/>
  <c r="BG143" i="29"/>
  <c r="BE143" i="29"/>
  <c r="T143" i="29"/>
  <c r="R143" i="29"/>
  <c r="P143" i="29"/>
  <c r="BI142" i="29"/>
  <c r="BH142" i="29"/>
  <c r="BG142" i="29"/>
  <c r="BE142" i="29"/>
  <c r="T142" i="29"/>
  <c r="R142" i="29"/>
  <c r="P142" i="29"/>
  <c r="BI141" i="29"/>
  <c r="BH141" i="29"/>
  <c r="BG141" i="29"/>
  <c r="BE141" i="29"/>
  <c r="T141" i="29"/>
  <c r="R141" i="29"/>
  <c r="P141" i="29"/>
  <c r="BI140" i="29"/>
  <c r="BH140" i="29"/>
  <c r="BG140" i="29"/>
  <c r="BE140" i="29"/>
  <c r="T140" i="29"/>
  <c r="R140" i="29"/>
  <c r="P140" i="29"/>
  <c r="BI139" i="29"/>
  <c r="BH139" i="29"/>
  <c r="BG139" i="29"/>
  <c r="BE139" i="29"/>
  <c r="T139" i="29"/>
  <c r="R139" i="29"/>
  <c r="P139" i="29"/>
  <c r="BI138" i="29"/>
  <c r="BH138" i="29"/>
  <c r="BG138" i="29"/>
  <c r="BE138" i="29"/>
  <c r="T138" i="29"/>
  <c r="R138" i="29"/>
  <c r="P138" i="29"/>
  <c r="BI137" i="29"/>
  <c r="BH137" i="29"/>
  <c r="BG137" i="29"/>
  <c r="BE137" i="29"/>
  <c r="T137" i="29"/>
  <c r="R137" i="29"/>
  <c r="P137" i="29"/>
  <c r="BI136" i="29"/>
  <c r="BH136" i="29"/>
  <c r="BG136" i="29"/>
  <c r="BE136" i="29"/>
  <c r="T136" i="29"/>
  <c r="R136" i="29"/>
  <c r="P136" i="29"/>
  <c r="BI135" i="29"/>
  <c r="BH135" i="29"/>
  <c r="BG135" i="29"/>
  <c r="BE135" i="29"/>
  <c r="T135" i="29"/>
  <c r="R135" i="29"/>
  <c r="P135" i="29"/>
  <c r="BI134" i="29"/>
  <c r="BH134" i="29"/>
  <c r="BG134" i="29"/>
  <c r="BE134" i="29"/>
  <c r="T134" i="29"/>
  <c r="R134" i="29"/>
  <c r="P134" i="29"/>
  <c r="BI133" i="29"/>
  <c r="BH133" i="29"/>
  <c r="BG133" i="29"/>
  <c r="BE133" i="29"/>
  <c r="T133" i="29"/>
  <c r="R133" i="29"/>
  <c r="P133" i="29"/>
  <c r="BI132" i="29"/>
  <c r="BH132" i="29"/>
  <c r="BG132" i="29"/>
  <c r="BE132" i="29"/>
  <c r="T132" i="29"/>
  <c r="R132" i="29"/>
  <c r="P132" i="29"/>
  <c r="BI131" i="29"/>
  <c r="BH131" i="29"/>
  <c r="BG131" i="29"/>
  <c r="BE131" i="29"/>
  <c r="T131" i="29"/>
  <c r="R131" i="29"/>
  <c r="P131" i="29"/>
  <c r="BI128" i="29"/>
  <c r="BH128" i="29"/>
  <c r="BG128" i="29"/>
  <c r="BE128" i="29"/>
  <c r="T128" i="29"/>
  <c r="R128" i="29"/>
  <c r="P128" i="29"/>
  <c r="BI127" i="29"/>
  <c r="BH127" i="29"/>
  <c r="BG127" i="29"/>
  <c r="BE127" i="29"/>
  <c r="T127" i="29"/>
  <c r="R127" i="29"/>
  <c r="P127" i="29"/>
  <c r="F118" i="29"/>
  <c r="E116" i="29"/>
  <c r="F89" i="29"/>
  <c r="E87" i="29"/>
  <c r="J24" i="29"/>
  <c r="E24" i="29"/>
  <c r="J92" i="29"/>
  <c r="J23" i="29"/>
  <c r="J21" i="29"/>
  <c r="E21" i="29"/>
  <c r="J120" i="29"/>
  <c r="J20" i="29"/>
  <c r="J18" i="29"/>
  <c r="E18" i="29"/>
  <c r="F92" i="29" s="1"/>
  <c r="J17" i="29"/>
  <c r="J15" i="29"/>
  <c r="E15" i="29"/>
  <c r="F91" i="29"/>
  <c r="J14" i="29"/>
  <c r="J12" i="29"/>
  <c r="J118" i="29" s="1"/>
  <c r="E7" i="29"/>
  <c r="E114" i="29" s="1"/>
  <c r="J39" i="28"/>
  <c r="J38" i="28"/>
  <c r="AY127" i="1"/>
  <c r="J37" i="28"/>
  <c r="AX127" i="1" s="1"/>
  <c r="BI167" i="28"/>
  <c r="BH167" i="28"/>
  <c r="BG167" i="28"/>
  <c r="BE167" i="28"/>
  <c r="T167" i="28"/>
  <c r="R167" i="28"/>
  <c r="P167" i="28"/>
  <c r="BI166" i="28"/>
  <c r="BH166" i="28"/>
  <c r="BG166" i="28"/>
  <c r="BE166" i="28"/>
  <c r="T166" i="28"/>
  <c r="R166" i="28"/>
  <c r="P166" i="28"/>
  <c r="BI164" i="28"/>
  <c r="BH164" i="28"/>
  <c r="BG164" i="28"/>
  <c r="BE164" i="28"/>
  <c r="T164" i="28"/>
  <c r="T163" i="28" s="1"/>
  <c r="R164" i="28"/>
  <c r="R163" i="28"/>
  <c r="P164" i="28"/>
  <c r="P163" i="28"/>
  <c r="BI161" i="28"/>
  <c r="BH161" i="28"/>
  <c r="BG161" i="28"/>
  <c r="BE161" i="28"/>
  <c r="T161" i="28"/>
  <c r="R161" i="28"/>
  <c r="P161" i="28"/>
  <c r="BI159" i="28"/>
  <c r="BH159" i="28"/>
  <c r="BG159" i="28"/>
  <c r="BE159" i="28"/>
  <c r="T159" i="28"/>
  <c r="R159" i="28"/>
  <c r="P159" i="28"/>
  <c r="BI157" i="28"/>
  <c r="BH157" i="28"/>
  <c r="BG157" i="28"/>
  <c r="BE157" i="28"/>
  <c r="T157" i="28"/>
  <c r="R157" i="28"/>
  <c r="P157" i="28"/>
  <c r="BI155" i="28"/>
  <c r="BH155" i="28"/>
  <c r="BG155" i="28"/>
  <c r="BE155" i="28"/>
  <c r="T155" i="28"/>
  <c r="R155" i="28"/>
  <c r="P155" i="28"/>
  <c r="BI149" i="28"/>
  <c r="BH149" i="28"/>
  <c r="BG149" i="28"/>
  <c r="BE149" i="28"/>
  <c r="T149" i="28"/>
  <c r="R149" i="28"/>
  <c r="P149" i="28"/>
  <c r="BI147" i="28"/>
  <c r="BH147" i="28"/>
  <c r="BG147" i="28"/>
  <c r="BE147" i="28"/>
  <c r="T147" i="28"/>
  <c r="R147" i="28"/>
  <c r="P147" i="28"/>
  <c r="BI145" i="28"/>
  <c r="BH145" i="28"/>
  <c r="BG145" i="28"/>
  <c r="BE145" i="28"/>
  <c r="T145" i="28"/>
  <c r="R145" i="28"/>
  <c r="P145" i="28"/>
  <c r="BI143" i="28"/>
  <c r="BH143" i="28"/>
  <c r="BG143" i="28"/>
  <c r="BE143" i="28"/>
  <c r="T143" i="28"/>
  <c r="R143" i="28"/>
  <c r="P143" i="28"/>
  <c r="BI140" i="28"/>
  <c r="BH140" i="28"/>
  <c r="BG140" i="28"/>
  <c r="BE140" i="28"/>
  <c r="T140" i="28"/>
  <c r="R140" i="28"/>
  <c r="P140" i="28"/>
  <c r="BI138" i="28"/>
  <c r="BH138" i="28"/>
  <c r="BG138" i="28"/>
  <c r="BE138" i="28"/>
  <c r="T138" i="28"/>
  <c r="R138" i="28"/>
  <c r="P138" i="28"/>
  <c r="BI136" i="28"/>
  <c r="BH136" i="28"/>
  <c r="BG136" i="28"/>
  <c r="BE136" i="28"/>
  <c r="T136" i="28"/>
  <c r="R136" i="28"/>
  <c r="P136" i="28"/>
  <c r="BI134" i="28"/>
  <c r="BH134" i="28"/>
  <c r="BG134" i="28"/>
  <c r="BE134" i="28"/>
  <c r="T134" i="28"/>
  <c r="R134" i="28"/>
  <c r="P134" i="28"/>
  <c r="BI132" i="28"/>
  <c r="BH132" i="28"/>
  <c r="BG132" i="28"/>
  <c r="BE132" i="28"/>
  <c r="T132" i="28"/>
  <c r="R132" i="28"/>
  <c r="P132" i="28"/>
  <c r="BI129" i="28"/>
  <c r="BH129" i="28"/>
  <c r="BG129" i="28"/>
  <c r="BE129" i="28"/>
  <c r="T129" i="28"/>
  <c r="T128" i="28" s="1"/>
  <c r="R129" i="28"/>
  <c r="R128" i="28" s="1"/>
  <c r="P129" i="28"/>
  <c r="P128" i="28"/>
  <c r="F120" i="28"/>
  <c r="E118" i="28"/>
  <c r="F91" i="28"/>
  <c r="E89" i="28"/>
  <c r="J26" i="28"/>
  <c r="E26" i="28"/>
  <c r="J94" i="28"/>
  <c r="J25" i="28"/>
  <c r="J23" i="28"/>
  <c r="E23" i="28"/>
  <c r="J122" i="28" s="1"/>
  <c r="J22" i="28"/>
  <c r="J20" i="28"/>
  <c r="E20" i="28"/>
  <c r="F94" i="28"/>
  <c r="J19" i="28"/>
  <c r="J17" i="28"/>
  <c r="E17" i="28"/>
  <c r="F122" i="28"/>
  <c r="J16" i="28"/>
  <c r="J14" i="28"/>
  <c r="J91" i="28" s="1"/>
  <c r="E7" i="28"/>
  <c r="E114" i="28"/>
  <c r="J39" i="27"/>
  <c r="J38" i="27"/>
  <c r="AY126" i="1"/>
  <c r="J37" i="27"/>
  <c r="AX126" i="1"/>
  <c r="BI167" i="27"/>
  <c r="BH167" i="27"/>
  <c r="BG167" i="27"/>
  <c r="BE167" i="27"/>
  <c r="T167" i="27"/>
  <c r="R167" i="27"/>
  <c r="P167" i="27"/>
  <c r="BI166" i="27"/>
  <c r="BH166" i="27"/>
  <c r="BG166" i="27"/>
  <c r="BE166" i="27"/>
  <c r="T166" i="27"/>
  <c r="R166" i="27"/>
  <c r="P166" i="27"/>
  <c r="BI164" i="27"/>
  <c r="BH164" i="27"/>
  <c r="BG164" i="27"/>
  <c r="BE164" i="27"/>
  <c r="T164" i="27"/>
  <c r="T163" i="27"/>
  <c r="R164" i="27"/>
  <c r="R163" i="27"/>
  <c r="P164" i="27"/>
  <c r="P163" i="27" s="1"/>
  <c r="BI161" i="27"/>
  <c r="BH161" i="27"/>
  <c r="BG161" i="27"/>
  <c r="BE161" i="27"/>
  <c r="T161" i="27"/>
  <c r="R161" i="27"/>
  <c r="P161" i="27"/>
  <c r="BI159" i="27"/>
  <c r="BH159" i="27"/>
  <c r="BG159" i="27"/>
  <c r="BE159" i="27"/>
  <c r="T159" i="27"/>
  <c r="R159" i="27"/>
  <c r="P159" i="27"/>
  <c r="BI157" i="27"/>
  <c r="BH157" i="27"/>
  <c r="BG157" i="27"/>
  <c r="BE157" i="27"/>
  <c r="T157" i="27"/>
  <c r="R157" i="27"/>
  <c r="P157" i="27"/>
  <c r="BI155" i="27"/>
  <c r="BH155" i="27"/>
  <c r="BG155" i="27"/>
  <c r="BE155" i="27"/>
  <c r="T155" i="27"/>
  <c r="R155" i="27"/>
  <c r="P155" i="27"/>
  <c r="BI149" i="27"/>
  <c r="BH149" i="27"/>
  <c r="BG149" i="27"/>
  <c r="BE149" i="27"/>
  <c r="T149" i="27"/>
  <c r="R149" i="27"/>
  <c r="P149" i="27"/>
  <c r="BI147" i="27"/>
  <c r="BH147" i="27"/>
  <c r="BG147" i="27"/>
  <c r="BE147" i="27"/>
  <c r="T147" i="27"/>
  <c r="R147" i="27"/>
  <c r="P147" i="27"/>
  <c r="BI145" i="27"/>
  <c r="BH145" i="27"/>
  <c r="BG145" i="27"/>
  <c r="BE145" i="27"/>
  <c r="T145" i="27"/>
  <c r="R145" i="27"/>
  <c r="P145" i="27"/>
  <c r="BI143" i="27"/>
  <c r="BH143" i="27"/>
  <c r="BG143" i="27"/>
  <c r="BE143" i="27"/>
  <c r="T143" i="27"/>
  <c r="R143" i="27"/>
  <c r="P143" i="27"/>
  <c r="BI140" i="27"/>
  <c r="BH140" i="27"/>
  <c r="BG140" i="27"/>
  <c r="BE140" i="27"/>
  <c r="T140" i="27"/>
  <c r="R140" i="27"/>
  <c r="P140" i="27"/>
  <c r="BI138" i="27"/>
  <c r="BH138" i="27"/>
  <c r="BG138" i="27"/>
  <c r="BE138" i="27"/>
  <c r="T138" i="27"/>
  <c r="R138" i="27"/>
  <c r="P138" i="27"/>
  <c r="BI136" i="27"/>
  <c r="BH136" i="27"/>
  <c r="BG136" i="27"/>
  <c r="BE136" i="27"/>
  <c r="T136" i="27"/>
  <c r="R136" i="27"/>
  <c r="P136" i="27"/>
  <c r="BI134" i="27"/>
  <c r="BH134" i="27"/>
  <c r="BG134" i="27"/>
  <c r="BE134" i="27"/>
  <c r="T134" i="27"/>
  <c r="R134" i="27"/>
  <c r="P134" i="27"/>
  <c r="BI132" i="27"/>
  <c r="BH132" i="27"/>
  <c r="BG132" i="27"/>
  <c r="BE132" i="27"/>
  <c r="T132" i="27"/>
  <c r="R132" i="27"/>
  <c r="P132" i="27"/>
  <c r="BI129" i="27"/>
  <c r="BH129" i="27"/>
  <c r="BG129" i="27"/>
  <c r="BE129" i="27"/>
  <c r="T129" i="27"/>
  <c r="T128" i="27"/>
  <c r="R129" i="27"/>
  <c r="R128" i="27" s="1"/>
  <c r="P129" i="27"/>
  <c r="P128" i="27" s="1"/>
  <c r="F120" i="27"/>
  <c r="E118" i="27"/>
  <c r="F91" i="27"/>
  <c r="E89" i="27"/>
  <c r="J26" i="27"/>
  <c r="E26" i="27"/>
  <c r="J123" i="27" s="1"/>
  <c r="J25" i="27"/>
  <c r="J23" i="27"/>
  <c r="E23" i="27"/>
  <c r="J122" i="27"/>
  <c r="J22" i="27"/>
  <c r="J20" i="27"/>
  <c r="E20" i="27"/>
  <c r="F123" i="27"/>
  <c r="J19" i="27"/>
  <c r="J17" i="27"/>
  <c r="E17" i="27"/>
  <c r="F93" i="27" s="1"/>
  <c r="J16" i="27"/>
  <c r="J14" i="27"/>
  <c r="J120" i="27" s="1"/>
  <c r="E7" i="27"/>
  <c r="E85" i="27" s="1"/>
  <c r="J39" i="26"/>
  <c r="J38" i="26"/>
  <c r="AY125" i="1"/>
  <c r="J37" i="26"/>
  <c r="AX125" i="1"/>
  <c r="BI176" i="26"/>
  <c r="BH176" i="26"/>
  <c r="BG176" i="26"/>
  <c r="BE176" i="26"/>
  <c r="T176" i="26"/>
  <c r="R176" i="26"/>
  <c r="P176" i="26"/>
  <c r="BI175" i="26"/>
  <c r="BH175" i="26"/>
  <c r="BG175" i="26"/>
  <c r="BE175" i="26"/>
  <c r="T175" i="26"/>
  <c r="R175" i="26"/>
  <c r="P175" i="26"/>
  <c r="BI173" i="26"/>
  <c r="BH173" i="26"/>
  <c r="BG173" i="26"/>
  <c r="BE173" i="26"/>
  <c r="T173" i="26"/>
  <c r="T172" i="26" s="1"/>
  <c r="R173" i="26"/>
  <c r="R172" i="26"/>
  <c r="P173" i="26"/>
  <c r="P172" i="26"/>
  <c r="BI170" i="26"/>
  <c r="BH170" i="26"/>
  <c r="BG170" i="26"/>
  <c r="BE170" i="26"/>
  <c r="T170" i="26"/>
  <c r="R170" i="26"/>
  <c r="P170" i="26"/>
  <c r="BI168" i="26"/>
  <c r="BH168" i="26"/>
  <c r="BG168" i="26"/>
  <c r="BE168" i="26"/>
  <c r="T168" i="26"/>
  <c r="R168" i="26"/>
  <c r="P168" i="26"/>
  <c r="BI166" i="26"/>
  <c r="BH166" i="26"/>
  <c r="BG166" i="26"/>
  <c r="BE166" i="26"/>
  <c r="T166" i="26"/>
  <c r="R166" i="26"/>
  <c r="P166" i="26"/>
  <c r="BI164" i="26"/>
  <c r="BH164" i="26"/>
  <c r="BG164" i="26"/>
  <c r="BE164" i="26"/>
  <c r="T164" i="26"/>
  <c r="R164" i="26"/>
  <c r="P164" i="26"/>
  <c r="BI158" i="26"/>
  <c r="BH158" i="26"/>
  <c r="BG158" i="26"/>
  <c r="BE158" i="26"/>
  <c r="T158" i="26"/>
  <c r="R158" i="26"/>
  <c r="P158" i="26"/>
  <c r="BI156" i="26"/>
  <c r="BH156" i="26"/>
  <c r="BG156" i="26"/>
  <c r="BE156" i="26"/>
  <c r="T156" i="26"/>
  <c r="R156" i="26"/>
  <c r="P156" i="26"/>
  <c r="BI153" i="26"/>
  <c r="BH153" i="26"/>
  <c r="BG153" i="26"/>
  <c r="BE153" i="26"/>
  <c r="T153" i="26"/>
  <c r="R153" i="26"/>
  <c r="P153" i="26"/>
  <c r="BI151" i="26"/>
  <c r="BH151" i="26"/>
  <c r="BG151" i="26"/>
  <c r="BE151" i="26"/>
  <c r="T151" i="26"/>
  <c r="R151" i="26"/>
  <c r="P151" i="26"/>
  <c r="BI149" i="26"/>
  <c r="BH149" i="26"/>
  <c r="BG149" i="26"/>
  <c r="BE149" i="26"/>
  <c r="T149" i="26"/>
  <c r="R149" i="26"/>
  <c r="P149" i="26"/>
  <c r="BI147" i="26"/>
  <c r="BH147" i="26"/>
  <c r="BG147" i="26"/>
  <c r="BE147" i="26"/>
  <c r="T147" i="26"/>
  <c r="R147" i="26"/>
  <c r="P147" i="26"/>
  <c r="BI144" i="26"/>
  <c r="BH144" i="26"/>
  <c r="BG144" i="26"/>
  <c r="BE144" i="26"/>
  <c r="T144" i="26"/>
  <c r="R144" i="26"/>
  <c r="P144" i="26"/>
  <c r="BI142" i="26"/>
  <c r="BH142" i="26"/>
  <c r="BG142" i="26"/>
  <c r="BE142" i="26"/>
  <c r="T142" i="26"/>
  <c r="R142" i="26"/>
  <c r="P142" i="26"/>
  <c r="BI140" i="26"/>
  <c r="BH140" i="26"/>
  <c r="BG140" i="26"/>
  <c r="BE140" i="26"/>
  <c r="T140" i="26"/>
  <c r="R140" i="26"/>
  <c r="P140" i="26"/>
  <c r="BI138" i="26"/>
  <c r="BH138" i="26"/>
  <c r="BG138" i="26"/>
  <c r="BE138" i="26"/>
  <c r="T138" i="26"/>
  <c r="R138" i="26"/>
  <c r="P138" i="26"/>
  <c r="BI136" i="26"/>
  <c r="BH136" i="26"/>
  <c r="BG136" i="26"/>
  <c r="BE136" i="26"/>
  <c r="T136" i="26"/>
  <c r="R136" i="26"/>
  <c r="P136" i="26"/>
  <c r="BI134" i="26"/>
  <c r="BH134" i="26"/>
  <c r="BG134" i="26"/>
  <c r="BE134" i="26"/>
  <c r="T134" i="26"/>
  <c r="R134" i="26"/>
  <c r="P134" i="26"/>
  <c r="BI132" i="26"/>
  <c r="BH132" i="26"/>
  <c r="BG132" i="26"/>
  <c r="BE132" i="26"/>
  <c r="T132" i="26"/>
  <c r="R132" i="26"/>
  <c r="P132" i="26"/>
  <c r="BI129" i="26"/>
  <c r="BH129" i="26"/>
  <c r="BG129" i="26"/>
  <c r="BE129" i="26"/>
  <c r="T129" i="26"/>
  <c r="T128" i="26" s="1"/>
  <c r="R129" i="26"/>
  <c r="R128" i="26" s="1"/>
  <c r="P129" i="26"/>
  <c r="P128" i="26"/>
  <c r="F120" i="26"/>
  <c r="E118" i="26"/>
  <c r="F91" i="26"/>
  <c r="E89" i="26"/>
  <c r="J26" i="26"/>
  <c r="E26" i="26"/>
  <c r="J94" i="26"/>
  <c r="J25" i="26"/>
  <c r="J23" i="26"/>
  <c r="E23" i="26"/>
  <c r="J93" i="26" s="1"/>
  <c r="J22" i="26"/>
  <c r="J20" i="26"/>
  <c r="E20" i="26"/>
  <c r="F123" i="26"/>
  <c r="J19" i="26"/>
  <c r="J17" i="26"/>
  <c r="E17" i="26"/>
  <c r="F122" i="26"/>
  <c r="J16" i="26"/>
  <c r="J14" i="26"/>
  <c r="J120" i="26" s="1"/>
  <c r="E7" i="26"/>
  <c r="E85" i="26" s="1"/>
  <c r="J39" i="25"/>
  <c r="J38" i="25"/>
  <c r="AY123" i="1"/>
  <c r="J37" i="25"/>
  <c r="AX123" i="1"/>
  <c r="BI186" i="25"/>
  <c r="BH186" i="25"/>
  <c r="BG186" i="25"/>
  <c r="BE186" i="25"/>
  <c r="T186" i="25"/>
  <c r="R186" i="25"/>
  <c r="P186" i="25"/>
  <c r="BI185" i="25"/>
  <c r="BH185" i="25"/>
  <c r="BG185" i="25"/>
  <c r="BE185" i="25"/>
  <c r="T185" i="25"/>
  <c r="R185" i="25"/>
  <c r="P185" i="25"/>
  <c r="BI183" i="25"/>
  <c r="BH183" i="25"/>
  <c r="BG183" i="25"/>
  <c r="BE183" i="25"/>
  <c r="T183" i="25"/>
  <c r="R183" i="25"/>
  <c r="P183" i="25"/>
  <c r="BI182" i="25"/>
  <c r="BH182" i="25"/>
  <c r="BG182" i="25"/>
  <c r="BE182" i="25"/>
  <c r="T182" i="25"/>
  <c r="R182" i="25"/>
  <c r="P182" i="25"/>
  <c r="BI181" i="25"/>
  <c r="BH181" i="25"/>
  <c r="BG181" i="25"/>
  <c r="BE181" i="25"/>
  <c r="T181" i="25"/>
  <c r="R181" i="25"/>
  <c r="P181" i="25"/>
  <c r="BI180" i="25"/>
  <c r="BH180" i="25"/>
  <c r="BG180" i="25"/>
  <c r="BE180" i="25"/>
  <c r="T180" i="25"/>
  <c r="R180" i="25"/>
  <c r="P180" i="25"/>
  <c r="BI179" i="25"/>
  <c r="BH179" i="25"/>
  <c r="BG179" i="25"/>
  <c r="BE179" i="25"/>
  <c r="T179" i="25"/>
  <c r="R179" i="25"/>
  <c r="P179" i="25"/>
  <c r="BI178" i="25"/>
  <c r="BH178" i="25"/>
  <c r="BG178" i="25"/>
  <c r="BE178" i="25"/>
  <c r="T178" i="25"/>
  <c r="R178" i="25"/>
  <c r="P178" i="25"/>
  <c r="BI177" i="25"/>
  <c r="BH177" i="25"/>
  <c r="BG177" i="25"/>
  <c r="BE177" i="25"/>
  <c r="T177" i="25"/>
  <c r="R177" i="25"/>
  <c r="P177" i="25"/>
  <c r="BI176" i="25"/>
  <c r="BH176" i="25"/>
  <c r="BG176" i="25"/>
  <c r="BE176" i="25"/>
  <c r="T176" i="25"/>
  <c r="R176" i="25"/>
  <c r="P176" i="25"/>
  <c r="BI174" i="25"/>
  <c r="BH174" i="25"/>
  <c r="BG174" i="25"/>
  <c r="BE174" i="25"/>
  <c r="T174" i="25"/>
  <c r="R174" i="25"/>
  <c r="P174" i="25"/>
  <c r="BI173" i="25"/>
  <c r="BH173" i="25"/>
  <c r="BG173" i="25"/>
  <c r="BE173" i="25"/>
  <c r="T173" i="25"/>
  <c r="R173" i="25"/>
  <c r="P173" i="25"/>
  <c r="BI172" i="25"/>
  <c r="BH172" i="25"/>
  <c r="BG172" i="25"/>
  <c r="BE172" i="25"/>
  <c r="T172" i="25"/>
  <c r="R172" i="25"/>
  <c r="P172" i="25"/>
  <c r="BI171" i="25"/>
  <c r="BH171" i="25"/>
  <c r="BG171" i="25"/>
  <c r="BE171" i="25"/>
  <c r="T171" i="25"/>
  <c r="R171" i="25"/>
  <c r="P171" i="25"/>
  <c r="BI170" i="25"/>
  <c r="BH170" i="25"/>
  <c r="BG170" i="25"/>
  <c r="BE170" i="25"/>
  <c r="T170" i="25"/>
  <c r="R170" i="25"/>
  <c r="P170" i="25"/>
  <c r="BI169" i="25"/>
  <c r="BH169" i="25"/>
  <c r="BG169" i="25"/>
  <c r="BE169" i="25"/>
  <c r="T169" i="25"/>
  <c r="R169" i="25"/>
  <c r="P169" i="25"/>
  <c r="BI168" i="25"/>
  <c r="BH168" i="25"/>
  <c r="BG168" i="25"/>
  <c r="BE168" i="25"/>
  <c r="T168" i="25"/>
  <c r="R168" i="25"/>
  <c r="P168" i="25"/>
  <c r="BI167" i="25"/>
  <c r="BH167" i="25"/>
  <c r="BG167" i="25"/>
  <c r="BE167" i="25"/>
  <c r="T167" i="25"/>
  <c r="R167" i="25"/>
  <c r="P167" i="25"/>
  <c r="BI166" i="25"/>
  <c r="BH166" i="25"/>
  <c r="BG166" i="25"/>
  <c r="BE166" i="25"/>
  <c r="T166" i="25"/>
  <c r="R166" i="25"/>
  <c r="P166" i="25"/>
  <c r="BI165" i="25"/>
  <c r="BH165" i="25"/>
  <c r="BG165" i="25"/>
  <c r="BE165" i="25"/>
  <c r="T165" i="25"/>
  <c r="R165" i="25"/>
  <c r="P165" i="25"/>
  <c r="BI163" i="25"/>
  <c r="BH163" i="25"/>
  <c r="BG163" i="25"/>
  <c r="BE163" i="25"/>
  <c r="T163" i="25"/>
  <c r="R163" i="25"/>
  <c r="P163" i="25"/>
  <c r="BI162" i="25"/>
  <c r="BH162" i="25"/>
  <c r="BG162" i="25"/>
  <c r="BE162" i="25"/>
  <c r="T162" i="25"/>
  <c r="R162" i="25"/>
  <c r="P162" i="25"/>
  <c r="BI161" i="25"/>
  <c r="BH161" i="25"/>
  <c r="BG161" i="25"/>
  <c r="BE161" i="25"/>
  <c r="T161" i="25"/>
  <c r="R161" i="25"/>
  <c r="P161" i="25"/>
  <c r="BI160" i="25"/>
  <c r="BH160" i="25"/>
  <c r="BG160" i="25"/>
  <c r="BE160" i="25"/>
  <c r="T160" i="25"/>
  <c r="R160" i="25"/>
  <c r="P160" i="25"/>
  <c r="BI159" i="25"/>
  <c r="BH159" i="25"/>
  <c r="BG159" i="25"/>
  <c r="BE159" i="25"/>
  <c r="T159" i="25"/>
  <c r="R159" i="25"/>
  <c r="P159" i="25"/>
  <c r="BI158" i="25"/>
  <c r="BH158" i="25"/>
  <c r="BG158" i="25"/>
  <c r="BE158" i="25"/>
  <c r="T158" i="25"/>
  <c r="R158" i="25"/>
  <c r="P158" i="25"/>
  <c r="BI157" i="25"/>
  <c r="BH157" i="25"/>
  <c r="BG157" i="25"/>
  <c r="BE157" i="25"/>
  <c r="T157" i="25"/>
  <c r="R157" i="25"/>
  <c r="P157" i="25"/>
  <c r="BI156" i="25"/>
  <c r="BH156" i="25"/>
  <c r="BG156" i="25"/>
  <c r="BE156" i="25"/>
  <c r="T156" i="25"/>
  <c r="R156" i="25"/>
  <c r="P156" i="25"/>
  <c r="BI155" i="25"/>
  <c r="BH155" i="25"/>
  <c r="BG155" i="25"/>
  <c r="BE155" i="25"/>
  <c r="T155" i="25"/>
  <c r="R155" i="25"/>
  <c r="P155" i="25"/>
  <c r="BI154" i="25"/>
  <c r="BH154" i="25"/>
  <c r="BG154" i="25"/>
  <c r="BE154" i="25"/>
  <c r="T154" i="25"/>
  <c r="R154" i="25"/>
  <c r="P154" i="25"/>
  <c r="BI153" i="25"/>
  <c r="BH153" i="25"/>
  <c r="BG153" i="25"/>
  <c r="BE153" i="25"/>
  <c r="T153" i="25"/>
  <c r="R153" i="25"/>
  <c r="P153" i="25"/>
  <c r="BI152" i="25"/>
  <c r="BH152" i="25"/>
  <c r="BG152" i="25"/>
  <c r="BE152" i="25"/>
  <c r="T152" i="25"/>
  <c r="R152" i="25"/>
  <c r="P152" i="25"/>
  <c r="BI151" i="25"/>
  <c r="BH151" i="25"/>
  <c r="BG151" i="25"/>
  <c r="BE151" i="25"/>
  <c r="T151" i="25"/>
  <c r="R151" i="25"/>
  <c r="P151" i="25"/>
  <c r="BI150" i="25"/>
  <c r="BH150" i="25"/>
  <c r="BG150" i="25"/>
  <c r="BE150" i="25"/>
  <c r="T150" i="25"/>
  <c r="R150" i="25"/>
  <c r="P150" i="25"/>
  <c r="BI148" i="25"/>
  <c r="BH148" i="25"/>
  <c r="BG148" i="25"/>
  <c r="BE148" i="25"/>
  <c r="T148" i="25"/>
  <c r="R148" i="25"/>
  <c r="P148" i="25"/>
  <c r="BI147" i="25"/>
  <c r="BH147" i="25"/>
  <c r="BG147" i="25"/>
  <c r="BE147" i="25"/>
  <c r="T147" i="25"/>
  <c r="R147" i="25"/>
  <c r="P147" i="25"/>
  <c r="BI146" i="25"/>
  <c r="BH146" i="25"/>
  <c r="BG146" i="25"/>
  <c r="BE146" i="25"/>
  <c r="T146" i="25"/>
  <c r="R146" i="25"/>
  <c r="P146" i="25"/>
  <c r="BI145" i="25"/>
  <c r="BH145" i="25"/>
  <c r="BG145" i="25"/>
  <c r="BE145" i="25"/>
  <c r="T145" i="25"/>
  <c r="R145" i="25"/>
  <c r="P145" i="25"/>
  <c r="BI144" i="25"/>
  <c r="BH144" i="25"/>
  <c r="BG144" i="25"/>
  <c r="BE144" i="25"/>
  <c r="T144" i="25"/>
  <c r="R144" i="25"/>
  <c r="P144" i="25"/>
  <c r="BI143" i="25"/>
  <c r="BH143" i="25"/>
  <c r="BG143" i="25"/>
  <c r="BE143" i="25"/>
  <c r="T143" i="25"/>
  <c r="R143" i="25"/>
  <c r="P143" i="25"/>
  <c r="BI142" i="25"/>
  <c r="BH142" i="25"/>
  <c r="BG142" i="25"/>
  <c r="BE142" i="25"/>
  <c r="T142" i="25"/>
  <c r="R142" i="25"/>
  <c r="P142" i="25"/>
  <c r="BI141" i="25"/>
  <c r="BH141" i="25"/>
  <c r="BG141" i="25"/>
  <c r="BE141" i="25"/>
  <c r="T141" i="25"/>
  <c r="R141" i="25"/>
  <c r="P141" i="25"/>
  <c r="BI140" i="25"/>
  <c r="BH140" i="25"/>
  <c r="BG140" i="25"/>
  <c r="BE140" i="25"/>
  <c r="T140" i="25"/>
  <c r="R140" i="25"/>
  <c r="P140" i="25"/>
  <c r="BI139" i="25"/>
  <c r="BH139" i="25"/>
  <c r="BG139" i="25"/>
  <c r="BE139" i="25"/>
  <c r="T139" i="25"/>
  <c r="R139" i="25"/>
  <c r="P139" i="25"/>
  <c r="BI138" i="25"/>
  <c r="BH138" i="25"/>
  <c r="BG138" i="25"/>
  <c r="BE138" i="25"/>
  <c r="T138" i="25"/>
  <c r="R138" i="25"/>
  <c r="P138" i="25"/>
  <c r="BI137" i="25"/>
  <c r="BH137" i="25"/>
  <c r="BG137" i="25"/>
  <c r="BE137" i="25"/>
  <c r="T137" i="25"/>
  <c r="R137" i="25"/>
  <c r="P137" i="25"/>
  <c r="BI136" i="25"/>
  <c r="BH136" i="25"/>
  <c r="BG136" i="25"/>
  <c r="BE136" i="25"/>
  <c r="T136" i="25"/>
  <c r="R136" i="25"/>
  <c r="P136" i="25"/>
  <c r="BI135" i="25"/>
  <c r="BH135" i="25"/>
  <c r="BG135" i="25"/>
  <c r="BE135" i="25"/>
  <c r="T135" i="25"/>
  <c r="R135" i="25"/>
  <c r="P135" i="25"/>
  <c r="BI134" i="25"/>
  <c r="BH134" i="25"/>
  <c r="BG134" i="25"/>
  <c r="BE134" i="25"/>
  <c r="T134" i="25"/>
  <c r="R134" i="25"/>
  <c r="P134" i="25"/>
  <c r="BI133" i="25"/>
  <c r="BH133" i="25"/>
  <c r="BG133" i="25"/>
  <c r="BE133" i="25"/>
  <c r="T133" i="25"/>
  <c r="R133" i="25"/>
  <c r="P133" i="25"/>
  <c r="BI132" i="25"/>
  <c r="BH132" i="25"/>
  <c r="BG132" i="25"/>
  <c r="BE132" i="25"/>
  <c r="T132" i="25"/>
  <c r="R132" i="25"/>
  <c r="P132" i="25"/>
  <c r="BI130" i="25"/>
  <c r="BH130" i="25"/>
  <c r="BG130" i="25"/>
  <c r="BE130" i="25"/>
  <c r="T130" i="25"/>
  <c r="R130" i="25"/>
  <c r="P130" i="25"/>
  <c r="BI129" i="25"/>
  <c r="BH129" i="25"/>
  <c r="BG129" i="25"/>
  <c r="BE129" i="25"/>
  <c r="T129" i="25"/>
  <c r="R129" i="25"/>
  <c r="P129" i="25"/>
  <c r="BI128" i="25"/>
  <c r="BH128" i="25"/>
  <c r="BG128" i="25"/>
  <c r="BE128" i="25"/>
  <c r="T128" i="25"/>
  <c r="R128" i="25"/>
  <c r="P128" i="25"/>
  <c r="F120" i="25"/>
  <c r="E118" i="25"/>
  <c r="F91" i="25"/>
  <c r="E89" i="25"/>
  <c r="J26" i="25"/>
  <c r="E26" i="25"/>
  <c r="J94" i="25"/>
  <c r="J25" i="25"/>
  <c r="J23" i="25"/>
  <c r="E23" i="25"/>
  <c r="J122" i="25" s="1"/>
  <c r="J22" i="25"/>
  <c r="J20" i="25"/>
  <c r="E20" i="25"/>
  <c r="F123" i="25" s="1"/>
  <c r="J19" i="25"/>
  <c r="J17" i="25"/>
  <c r="E17" i="25"/>
  <c r="F93" i="25"/>
  <c r="J16" i="25"/>
  <c r="J14" i="25"/>
  <c r="J91" i="25"/>
  <c r="E7" i="25"/>
  <c r="E85" i="25" s="1"/>
  <c r="J39" i="24"/>
  <c r="J38" i="24"/>
  <c r="AY122" i="1"/>
  <c r="J37" i="24"/>
  <c r="AX122" i="1" s="1"/>
  <c r="BI186" i="24"/>
  <c r="BH186" i="24"/>
  <c r="BG186" i="24"/>
  <c r="BE186" i="24"/>
  <c r="T186" i="24"/>
  <c r="R186" i="24"/>
  <c r="P186" i="24"/>
  <c r="BI185" i="24"/>
  <c r="BH185" i="24"/>
  <c r="BG185" i="24"/>
  <c r="BE185" i="24"/>
  <c r="T185" i="24"/>
  <c r="R185" i="24"/>
  <c r="P185" i="24"/>
  <c r="BI183" i="24"/>
  <c r="BH183" i="24"/>
  <c r="BG183" i="24"/>
  <c r="BE183" i="24"/>
  <c r="T183" i="24"/>
  <c r="R183" i="24"/>
  <c r="P183" i="24"/>
  <c r="BI182" i="24"/>
  <c r="BH182" i="24"/>
  <c r="BG182" i="24"/>
  <c r="BE182" i="24"/>
  <c r="T182" i="24"/>
  <c r="R182" i="24"/>
  <c r="P182" i="24"/>
  <c r="BI181" i="24"/>
  <c r="BH181" i="24"/>
  <c r="BG181" i="24"/>
  <c r="BE181" i="24"/>
  <c r="T181" i="24"/>
  <c r="R181" i="24"/>
  <c r="P181" i="24"/>
  <c r="BI180" i="24"/>
  <c r="BH180" i="24"/>
  <c r="BG180" i="24"/>
  <c r="BE180" i="24"/>
  <c r="T180" i="24"/>
  <c r="R180" i="24"/>
  <c r="P180" i="24"/>
  <c r="BI179" i="24"/>
  <c r="BH179" i="24"/>
  <c r="BG179" i="24"/>
  <c r="BE179" i="24"/>
  <c r="T179" i="24"/>
  <c r="R179" i="24"/>
  <c r="P179" i="24"/>
  <c r="BI178" i="24"/>
  <c r="BH178" i="24"/>
  <c r="BG178" i="24"/>
  <c r="BE178" i="24"/>
  <c r="T178" i="24"/>
  <c r="R178" i="24"/>
  <c r="P178" i="24"/>
  <c r="BI177" i="24"/>
  <c r="BH177" i="24"/>
  <c r="BG177" i="24"/>
  <c r="BE177" i="24"/>
  <c r="T177" i="24"/>
  <c r="R177" i="24"/>
  <c r="P177" i="24"/>
  <c r="BI176" i="24"/>
  <c r="BH176" i="24"/>
  <c r="BG176" i="24"/>
  <c r="BE176" i="24"/>
  <c r="T176" i="24"/>
  <c r="R176" i="24"/>
  <c r="P176" i="24"/>
  <c r="BI174" i="24"/>
  <c r="BH174" i="24"/>
  <c r="BG174" i="24"/>
  <c r="BE174" i="24"/>
  <c r="T174" i="24"/>
  <c r="R174" i="24"/>
  <c r="P174" i="24"/>
  <c r="BI173" i="24"/>
  <c r="BH173" i="24"/>
  <c r="BG173" i="24"/>
  <c r="BE173" i="24"/>
  <c r="T173" i="24"/>
  <c r="R173" i="24"/>
  <c r="P173" i="24"/>
  <c r="BI172" i="24"/>
  <c r="BH172" i="24"/>
  <c r="BG172" i="24"/>
  <c r="BE172" i="24"/>
  <c r="T172" i="24"/>
  <c r="R172" i="24"/>
  <c r="P172" i="24"/>
  <c r="BI171" i="24"/>
  <c r="BH171" i="24"/>
  <c r="BG171" i="24"/>
  <c r="BE171" i="24"/>
  <c r="T171" i="24"/>
  <c r="R171" i="24"/>
  <c r="P171" i="24"/>
  <c r="BI170" i="24"/>
  <c r="BH170" i="24"/>
  <c r="BG170" i="24"/>
  <c r="BE170" i="24"/>
  <c r="T170" i="24"/>
  <c r="R170" i="24"/>
  <c r="P170" i="24"/>
  <c r="BI169" i="24"/>
  <c r="BH169" i="24"/>
  <c r="BG169" i="24"/>
  <c r="BE169" i="24"/>
  <c r="T169" i="24"/>
  <c r="R169" i="24"/>
  <c r="P169" i="24"/>
  <c r="BI168" i="24"/>
  <c r="BH168" i="24"/>
  <c r="BG168" i="24"/>
  <c r="BE168" i="24"/>
  <c r="T168" i="24"/>
  <c r="R168" i="24"/>
  <c r="P168" i="24"/>
  <c r="BI167" i="24"/>
  <c r="BH167" i="24"/>
  <c r="BG167" i="24"/>
  <c r="BE167" i="24"/>
  <c r="T167" i="24"/>
  <c r="R167" i="24"/>
  <c r="P167" i="24"/>
  <c r="BI166" i="24"/>
  <c r="BH166" i="24"/>
  <c r="BG166" i="24"/>
  <c r="BE166" i="24"/>
  <c r="T166" i="24"/>
  <c r="R166" i="24"/>
  <c r="P166" i="24"/>
  <c r="BI165" i="24"/>
  <c r="BH165" i="24"/>
  <c r="BG165" i="24"/>
  <c r="BE165" i="24"/>
  <c r="T165" i="24"/>
  <c r="R165" i="24"/>
  <c r="P165" i="24"/>
  <c r="BI163" i="24"/>
  <c r="BH163" i="24"/>
  <c r="BG163" i="24"/>
  <c r="BE163" i="24"/>
  <c r="T163" i="24"/>
  <c r="R163" i="24"/>
  <c r="P163" i="24"/>
  <c r="BI162" i="24"/>
  <c r="BH162" i="24"/>
  <c r="BG162" i="24"/>
  <c r="BE162" i="24"/>
  <c r="T162" i="24"/>
  <c r="R162" i="24"/>
  <c r="P162" i="24"/>
  <c r="BI161" i="24"/>
  <c r="BH161" i="24"/>
  <c r="BG161" i="24"/>
  <c r="BE161" i="24"/>
  <c r="T161" i="24"/>
  <c r="R161" i="24"/>
  <c r="P161" i="24"/>
  <c r="BI160" i="24"/>
  <c r="BH160" i="24"/>
  <c r="BG160" i="24"/>
  <c r="BE160" i="24"/>
  <c r="T160" i="24"/>
  <c r="R160" i="24"/>
  <c r="P160" i="24"/>
  <c r="BI159" i="24"/>
  <c r="BH159" i="24"/>
  <c r="BG159" i="24"/>
  <c r="BE159" i="24"/>
  <c r="T159" i="24"/>
  <c r="R159" i="24"/>
  <c r="P159" i="24"/>
  <c r="BI158" i="24"/>
  <c r="BH158" i="24"/>
  <c r="BG158" i="24"/>
  <c r="BE158" i="24"/>
  <c r="T158" i="24"/>
  <c r="R158" i="24"/>
  <c r="P158" i="24"/>
  <c r="BI157" i="24"/>
  <c r="BH157" i="24"/>
  <c r="BG157" i="24"/>
  <c r="BE157" i="24"/>
  <c r="T157" i="24"/>
  <c r="R157" i="24"/>
  <c r="P157" i="24"/>
  <c r="BI156" i="24"/>
  <c r="BH156" i="24"/>
  <c r="BG156" i="24"/>
  <c r="BE156" i="24"/>
  <c r="T156" i="24"/>
  <c r="R156" i="24"/>
  <c r="P156" i="24"/>
  <c r="BI155" i="24"/>
  <c r="BH155" i="24"/>
  <c r="BG155" i="24"/>
  <c r="BE155" i="24"/>
  <c r="T155" i="24"/>
  <c r="R155" i="24"/>
  <c r="P155" i="24"/>
  <c r="BI154" i="24"/>
  <c r="BH154" i="24"/>
  <c r="BG154" i="24"/>
  <c r="BE154" i="24"/>
  <c r="T154" i="24"/>
  <c r="R154" i="24"/>
  <c r="P154" i="24"/>
  <c r="BI153" i="24"/>
  <c r="BH153" i="24"/>
  <c r="BG153" i="24"/>
  <c r="BE153" i="24"/>
  <c r="T153" i="24"/>
  <c r="R153" i="24"/>
  <c r="P153" i="24"/>
  <c r="BI152" i="24"/>
  <c r="BH152" i="24"/>
  <c r="BG152" i="24"/>
  <c r="BE152" i="24"/>
  <c r="T152" i="24"/>
  <c r="R152" i="24"/>
  <c r="P152" i="24"/>
  <c r="BI151" i="24"/>
  <c r="BH151" i="24"/>
  <c r="BG151" i="24"/>
  <c r="BE151" i="24"/>
  <c r="T151" i="24"/>
  <c r="R151" i="24"/>
  <c r="P151" i="24"/>
  <c r="BI150" i="24"/>
  <c r="BH150" i="24"/>
  <c r="BG150" i="24"/>
  <c r="BE150" i="24"/>
  <c r="T150" i="24"/>
  <c r="R150" i="24"/>
  <c r="P150" i="24"/>
  <c r="BI148" i="24"/>
  <c r="BH148" i="24"/>
  <c r="BG148" i="24"/>
  <c r="BE148" i="24"/>
  <c r="T148" i="24"/>
  <c r="R148" i="24"/>
  <c r="P148" i="24"/>
  <c r="BI147" i="24"/>
  <c r="BH147" i="24"/>
  <c r="BG147" i="24"/>
  <c r="BE147" i="24"/>
  <c r="T147" i="24"/>
  <c r="R147" i="24"/>
  <c r="P147" i="24"/>
  <c r="BI146" i="24"/>
  <c r="BH146" i="24"/>
  <c r="BG146" i="24"/>
  <c r="BE146" i="24"/>
  <c r="T146" i="24"/>
  <c r="R146" i="24"/>
  <c r="P146" i="24"/>
  <c r="BI145" i="24"/>
  <c r="BH145" i="24"/>
  <c r="BG145" i="24"/>
  <c r="BE145" i="24"/>
  <c r="T145" i="24"/>
  <c r="R145" i="24"/>
  <c r="P145" i="24"/>
  <c r="BI144" i="24"/>
  <c r="BH144" i="24"/>
  <c r="BG144" i="24"/>
  <c r="BE144" i="24"/>
  <c r="T144" i="24"/>
  <c r="R144" i="24"/>
  <c r="P144" i="24"/>
  <c r="BI143" i="24"/>
  <c r="BH143" i="24"/>
  <c r="BG143" i="24"/>
  <c r="BE143" i="24"/>
  <c r="T143" i="24"/>
  <c r="R143" i="24"/>
  <c r="P143" i="24"/>
  <c r="BI142" i="24"/>
  <c r="BH142" i="24"/>
  <c r="BG142" i="24"/>
  <c r="BE142" i="24"/>
  <c r="T142" i="24"/>
  <c r="R142" i="24"/>
  <c r="P142" i="24"/>
  <c r="BI141" i="24"/>
  <c r="BH141" i="24"/>
  <c r="BG141" i="24"/>
  <c r="BE141" i="24"/>
  <c r="T141" i="24"/>
  <c r="R141" i="24"/>
  <c r="P141" i="24"/>
  <c r="BI140" i="24"/>
  <c r="BH140" i="24"/>
  <c r="BG140" i="24"/>
  <c r="BE140" i="24"/>
  <c r="T140" i="24"/>
  <c r="R140" i="24"/>
  <c r="P140" i="24"/>
  <c r="BI139" i="24"/>
  <c r="BH139" i="24"/>
  <c r="BG139" i="24"/>
  <c r="BE139" i="24"/>
  <c r="T139" i="24"/>
  <c r="R139" i="24"/>
  <c r="P139" i="24"/>
  <c r="BI138" i="24"/>
  <c r="BH138" i="24"/>
  <c r="BG138" i="24"/>
  <c r="BE138" i="24"/>
  <c r="T138" i="24"/>
  <c r="R138" i="24"/>
  <c r="P138" i="24"/>
  <c r="BI137" i="24"/>
  <c r="BH137" i="24"/>
  <c r="BG137" i="24"/>
  <c r="BE137" i="24"/>
  <c r="T137" i="24"/>
  <c r="R137" i="24"/>
  <c r="P137" i="24"/>
  <c r="BI136" i="24"/>
  <c r="BH136" i="24"/>
  <c r="BG136" i="24"/>
  <c r="BE136" i="24"/>
  <c r="T136" i="24"/>
  <c r="R136" i="24"/>
  <c r="P136" i="24"/>
  <c r="BI135" i="24"/>
  <c r="BH135" i="24"/>
  <c r="BG135" i="24"/>
  <c r="BE135" i="24"/>
  <c r="T135" i="24"/>
  <c r="R135" i="24"/>
  <c r="P135" i="24"/>
  <c r="BI134" i="24"/>
  <c r="BH134" i="24"/>
  <c r="BG134" i="24"/>
  <c r="BE134" i="24"/>
  <c r="T134" i="24"/>
  <c r="R134" i="24"/>
  <c r="P134" i="24"/>
  <c r="BI133" i="24"/>
  <c r="BH133" i="24"/>
  <c r="BG133" i="24"/>
  <c r="BE133" i="24"/>
  <c r="T133" i="24"/>
  <c r="R133" i="24"/>
  <c r="P133" i="24"/>
  <c r="BI132" i="24"/>
  <c r="BH132" i="24"/>
  <c r="BG132" i="24"/>
  <c r="BE132" i="24"/>
  <c r="T132" i="24"/>
  <c r="R132" i="24"/>
  <c r="P132" i="24"/>
  <c r="BI130" i="24"/>
  <c r="BH130" i="24"/>
  <c r="BG130" i="24"/>
  <c r="BE130" i="24"/>
  <c r="T130" i="24"/>
  <c r="R130" i="24"/>
  <c r="P130" i="24"/>
  <c r="BI129" i="24"/>
  <c r="BH129" i="24"/>
  <c r="BG129" i="24"/>
  <c r="BE129" i="24"/>
  <c r="T129" i="24"/>
  <c r="R129" i="24"/>
  <c r="P129" i="24"/>
  <c r="BI128" i="24"/>
  <c r="BH128" i="24"/>
  <c r="BG128" i="24"/>
  <c r="BE128" i="24"/>
  <c r="T128" i="24"/>
  <c r="R128" i="24"/>
  <c r="P128" i="24"/>
  <c r="F120" i="24"/>
  <c r="E118" i="24"/>
  <c r="F91" i="24"/>
  <c r="E89" i="24"/>
  <c r="J26" i="24"/>
  <c r="E26" i="24"/>
  <c r="J123" i="24" s="1"/>
  <c r="J25" i="24"/>
  <c r="J23" i="24"/>
  <c r="E23" i="24"/>
  <c r="J122" i="24"/>
  <c r="J22" i="24"/>
  <c r="J20" i="24"/>
  <c r="E20" i="24"/>
  <c r="F123" i="24" s="1"/>
  <c r="J19" i="24"/>
  <c r="J17" i="24"/>
  <c r="E17" i="24"/>
  <c r="F122" i="24" s="1"/>
  <c r="J16" i="24"/>
  <c r="J14" i="24"/>
  <c r="J120" i="24" s="1"/>
  <c r="E7" i="24"/>
  <c r="E114" i="24" s="1"/>
  <c r="J39" i="23"/>
  <c r="J38" i="23"/>
  <c r="AY120" i="1" s="1"/>
  <c r="J37" i="23"/>
  <c r="AX120" i="1" s="1"/>
  <c r="BI170" i="23"/>
  <c r="BH170" i="23"/>
  <c r="BG170" i="23"/>
  <c r="BE170" i="23"/>
  <c r="T170" i="23"/>
  <c r="R170" i="23"/>
  <c r="P170" i="23"/>
  <c r="BI169" i="23"/>
  <c r="BH169" i="23"/>
  <c r="BG169" i="23"/>
  <c r="BE169" i="23"/>
  <c r="T169" i="23"/>
  <c r="R169" i="23"/>
  <c r="P169" i="23"/>
  <c r="BI166" i="23"/>
  <c r="BH166" i="23"/>
  <c r="BG166" i="23"/>
  <c r="BE166" i="23"/>
  <c r="T166" i="23"/>
  <c r="R166" i="23"/>
  <c r="P166" i="23"/>
  <c r="BI164" i="23"/>
  <c r="BH164" i="23"/>
  <c r="BG164" i="23"/>
  <c r="BE164" i="23"/>
  <c r="T164" i="23"/>
  <c r="R164" i="23"/>
  <c r="P164" i="23"/>
  <c r="BI161" i="23"/>
  <c r="BH161" i="23"/>
  <c r="BG161" i="23"/>
  <c r="BE161" i="23"/>
  <c r="T161" i="23"/>
  <c r="R161" i="23"/>
  <c r="P161" i="23"/>
  <c r="BI159" i="23"/>
  <c r="BH159" i="23"/>
  <c r="BG159" i="23"/>
  <c r="BE159" i="23"/>
  <c r="T159" i="23"/>
  <c r="R159" i="23"/>
  <c r="P159" i="23"/>
  <c r="BI155" i="23"/>
  <c r="BH155" i="23"/>
  <c r="BG155" i="23"/>
  <c r="BE155" i="23"/>
  <c r="T155" i="23"/>
  <c r="R155" i="23"/>
  <c r="P155" i="23"/>
  <c r="BI153" i="23"/>
  <c r="BH153" i="23"/>
  <c r="BG153" i="23"/>
  <c r="BE153" i="23"/>
  <c r="T153" i="23"/>
  <c r="R153" i="23"/>
  <c r="P153" i="23"/>
  <c r="BI151" i="23"/>
  <c r="BH151" i="23"/>
  <c r="BG151" i="23"/>
  <c r="BE151" i="23"/>
  <c r="T151" i="23"/>
  <c r="R151" i="23"/>
  <c r="P151" i="23"/>
  <c r="BI149" i="23"/>
  <c r="BH149" i="23"/>
  <c r="BG149" i="23"/>
  <c r="BE149" i="23"/>
  <c r="T149" i="23"/>
  <c r="R149" i="23"/>
  <c r="P149" i="23"/>
  <c r="BI147" i="23"/>
  <c r="BH147" i="23"/>
  <c r="BG147" i="23"/>
  <c r="BE147" i="23"/>
  <c r="T147" i="23"/>
  <c r="R147" i="23"/>
  <c r="P147" i="23"/>
  <c r="BI145" i="23"/>
  <c r="BH145" i="23"/>
  <c r="BG145" i="23"/>
  <c r="BE145" i="23"/>
  <c r="T145" i="23"/>
  <c r="R145" i="23"/>
  <c r="P145" i="23"/>
  <c r="BI142" i="23"/>
  <c r="BH142" i="23"/>
  <c r="BG142" i="23"/>
  <c r="BE142" i="23"/>
  <c r="T142" i="23"/>
  <c r="R142" i="23"/>
  <c r="P142" i="23"/>
  <c r="BI139" i="23"/>
  <c r="BH139" i="23"/>
  <c r="BG139" i="23"/>
  <c r="BE139" i="23"/>
  <c r="T139" i="23"/>
  <c r="R139" i="23"/>
  <c r="P139" i="23"/>
  <c r="BI136" i="23"/>
  <c r="BH136" i="23"/>
  <c r="BG136" i="23"/>
  <c r="BE136" i="23"/>
  <c r="T136" i="23"/>
  <c r="R136" i="23"/>
  <c r="P136" i="23"/>
  <c r="BI133" i="23"/>
  <c r="BH133" i="23"/>
  <c r="BG133" i="23"/>
  <c r="BE133" i="23"/>
  <c r="T133" i="23"/>
  <c r="R133" i="23"/>
  <c r="P133" i="23"/>
  <c r="BI131" i="23"/>
  <c r="BH131" i="23"/>
  <c r="BG131" i="23"/>
  <c r="BE131" i="23"/>
  <c r="T131" i="23"/>
  <c r="R131" i="23"/>
  <c r="P131" i="23"/>
  <c r="BI127" i="23"/>
  <c r="BH127" i="23"/>
  <c r="BG127" i="23"/>
  <c r="BE127" i="23"/>
  <c r="T127" i="23"/>
  <c r="R127" i="23"/>
  <c r="P127" i="23"/>
  <c r="F118" i="23"/>
  <c r="E116" i="23"/>
  <c r="F91" i="23"/>
  <c r="E89" i="23"/>
  <c r="J26" i="23"/>
  <c r="E26" i="23"/>
  <c r="J121" i="23"/>
  <c r="J25" i="23"/>
  <c r="J23" i="23"/>
  <c r="E23" i="23"/>
  <c r="J93" i="23" s="1"/>
  <c r="J22" i="23"/>
  <c r="J20" i="23"/>
  <c r="E20" i="23"/>
  <c r="F121" i="23" s="1"/>
  <c r="J19" i="23"/>
  <c r="J17" i="23"/>
  <c r="E17" i="23"/>
  <c r="F120" i="23"/>
  <c r="J16" i="23"/>
  <c r="J14" i="23"/>
  <c r="J118" i="23"/>
  <c r="E7" i="23"/>
  <c r="E112" i="23"/>
  <c r="J39" i="22"/>
  <c r="J38" i="22"/>
  <c r="AY119" i="1" s="1"/>
  <c r="J37" i="22"/>
  <c r="AX119" i="1"/>
  <c r="BI170" i="22"/>
  <c r="BH170" i="22"/>
  <c r="BG170" i="22"/>
  <c r="BE170" i="22"/>
  <c r="T170" i="22"/>
  <c r="R170" i="22"/>
  <c r="P170" i="22"/>
  <c r="BI169" i="22"/>
  <c r="BH169" i="22"/>
  <c r="BG169" i="22"/>
  <c r="BE169" i="22"/>
  <c r="T169" i="22"/>
  <c r="R169" i="22"/>
  <c r="P169" i="22"/>
  <c r="BI166" i="22"/>
  <c r="BH166" i="22"/>
  <c r="BG166" i="22"/>
  <c r="BE166" i="22"/>
  <c r="T166" i="22"/>
  <c r="R166" i="22"/>
  <c r="P166" i="22"/>
  <c r="BI164" i="22"/>
  <c r="BH164" i="22"/>
  <c r="BG164" i="22"/>
  <c r="BE164" i="22"/>
  <c r="T164" i="22"/>
  <c r="R164" i="22"/>
  <c r="P164" i="22"/>
  <c r="BI161" i="22"/>
  <c r="BH161" i="22"/>
  <c r="BG161" i="22"/>
  <c r="BE161" i="22"/>
  <c r="T161" i="22"/>
  <c r="R161" i="22"/>
  <c r="P161" i="22"/>
  <c r="BI159" i="22"/>
  <c r="BH159" i="22"/>
  <c r="BG159" i="22"/>
  <c r="BE159" i="22"/>
  <c r="T159" i="22"/>
  <c r="R159" i="22"/>
  <c r="P159" i="22"/>
  <c r="BI155" i="22"/>
  <c r="BH155" i="22"/>
  <c r="BG155" i="22"/>
  <c r="BE155" i="22"/>
  <c r="T155" i="22"/>
  <c r="R155" i="22"/>
  <c r="P155" i="22"/>
  <c r="BI153" i="22"/>
  <c r="BH153" i="22"/>
  <c r="BG153" i="22"/>
  <c r="BE153" i="22"/>
  <c r="T153" i="22"/>
  <c r="R153" i="22"/>
  <c r="P153" i="22"/>
  <c r="BI151" i="22"/>
  <c r="BH151" i="22"/>
  <c r="BG151" i="22"/>
  <c r="BE151" i="22"/>
  <c r="T151" i="22"/>
  <c r="R151" i="22"/>
  <c r="P151" i="22"/>
  <c r="BI149" i="22"/>
  <c r="BH149" i="22"/>
  <c r="BG149" i="22"/>
  <c r="BE149" i="22"/>
  <c r="T149" i="22"/>
  <c r="R149" i="22"/>
  <c r="P149" i="22"/>
  <c r="BI147" i="22"/>
  <c r="BH147" i="22"/>
  <c r="BG147" i="22"/>
  <c r="BE147" i="22"/>
  <c r="T147" i="22"/>
  <c r="R147" i="22"/>
  <c r="P147" i="22"/>
  <c r="BI145" i="22"/>
  <c r="BH145" i="22"/>
  <c r="BG145" i="22"/>
  <c r="BE145" i="22"/>
  <c r="T145" i="22"/>
  <c r="R145" i="22"/>
  <c r="P145" i="22"/>
  <c r="BI142" i="22"/>
  <c r="BH142" i="22"/>
  <c r="BG142" i="22"/>
  <c r="BE142" i="22"/>
  <c r="T142" i="22"/>
  <c r="R142" i="22"/>
  <c r="P142" i="22"/>
  <c r="BI139" i="22"/>
  <c r="BH139" i="22"/>
  <c r="BG139" i="22"/>
  <c r="BE139" i="22"/>
  <c r="T139" i="22"/>
  <c r="R139" i="22"/>
  <c r="P139" i="22"/>
  <c r="BI136" i="22"/>
  <c r="BH136" i="22"/>
  <c r="BG136" i="22"/>
  <c r="BE136" i="22"/>
  <c r="T136" i="22"/>
  <c r="R136" i="22"/>
  <c r="P136" i="22"/>
  <c r="BI133" i="22"/>
  <c r="BH133" i="22"/>
  <c r="BG133" i="22"/>
  <c r="BE133" i="22"/>
  <c r="T133" i="22"/>
  <c r="R133" i="22"/>
  <c r="P133" i="22"/>
  <c r="BI131" i="22"/>
  <c r="BH131" i="22"/>
  <c r="BG131" i="22"/>
  <c r="BE131" i="22"/>
  <c r="T131" i="22"/>
  <c r="R131" i="22"/>
  <c r="P131" i="22"/>
  <c r="BI127" i="22"/>
  <c r="BH127" i="22"/>
  <c r="BG127" i="22"/>
  <c r="BE127" i="22"/>
  <c r="T127" i="22"/>
  <c r="R127" i="22"/>
  <c r="P127" i="22"/>
  <c r="F118" i="22"/>
  <c r="E116" i="22"/>
  <c r="F91" i="22"/>
  <c r="E89" i="22"/>
  <c r="J26" i="22"/>
  <c r="E26" i="22"/>
  <c r="J121" i="22" s="1"/>
  <c r="J25" i="22"/>
  <c r="J23" i="22"/>
  <c r="E23" i="22"/>
  <c r="J93" i="22"/>
  <c r="J22" i="22"/>
  <c r="J20" i="22"/>
  <c r="E20" i="22"/>
  <c r="F121" i="22" s="1"/>
  <c r="J19" i="22"/>
  <c r="J17" i="22"/>
  <c r="E17" i="22"/>
  <c r="F120" i="22" s="1"/>
  <c r="J16" i="22"/>
  <c r="J14" i="22"/>
  <c r="J118" i="22"/>
  <c r="E7" i="22"/>
  <c r="E112" i="22" s="1"/>
  <c r="J39" i="21"/>
  <c r="J38" i="21"/>
  <c r="AY118" i="1"/>
  <c r="J37" i="21"/>
  <c r="AX118" i="1" s="1"/>
  <c r="BI170" i="21"/>
  <c r="BH170" i="21"/>
  <c r="BG170" i="21"/>
  <c r="BE170" i="21"/>
  <c r="T170" i="21"/>
  <c r="R170" i="21"/>
  <c r="P170" i="21"/>
  <c r="BI169" i="21"/>
  <c r="BH169" i="21"/>
  <c r="BG169" i="21"/>
  <c r="BE169" i="21"/>
  <c r="T169" i="21"/>
  <c r="R169" i="21"/>
  <c r="P169" i="21"/>
  <c r="BI166" i="21"/>
  <c r="BH166" i="21"/>
  <c r="BG166" i="21"/>
  <c r="BE166" i="21"/>
  <c r="T166" i="21"/>
  <c r="R166" i="21"/>
  <c r="P166" i="21"/>
  <c r="BI164" i="21"/>
  <c r="BH164" i="21"/>
  <c r="BG164" i="21"/>
  <c r="BE164" i="21"/>
  <c r="T164" i="21"/>
  <c r="R164" i="21"/>
  <c r="P164" i="21"/>
  <c r="BI161" i="21"/>
  <c r="BH161" i="21"/>
  <c r="BG161" i="21"/>
  <c r="BE161" i="21"/>
  <c r="T161" i="21"/>
  <c r="R161" i="21"/>
  <c r="P161" i="21"/>
  <c r="BI159" i="21"/>
  <c r="BH159" i="21"/>
  <c r="BG159" i="21"/>
  <c r="BE159" i="21"/>
  <c r="T159" i="21"/>
  <c r="R159" i="21"/>
  <c r="P159" i="21"/>
  <c r="BI155" i="21"/>
  <c r="BH155" i="21"/>
  <c r="BG155" i="21"/>
  <c r="BE155" i="21"/>
  <c r="T155" i="21"/>
  <c r="R155" i="21"/>
  <c r="P155" i="21"/>
  <c r="BI153" i="21"/>
  <c r="BH153" i="21"/>
  <c r="BG153" i="21"/>
  <c r="BE153" i="21"/>
  <c r="T153" i="21"/>
  <c r="R153" i="21"/>
  <c r="P153" i="21"/>
  <c r="BI151" i="21"/>
  <c r="BH151" i="21"/>
  <c r="BG151" i="21"/>
  <c r="BE151" i="21"/>
  <c r="T151" i="21"/>
  <c r="R151" i="21"/>
  <c r="P151" i="21"/>
  <c r="BI149" i="21"/>
  <c r="BH149" i="21"/>
  <c r="BG149" i="21"/>
  <c r="BE149" i="21"/>
  <c r="T149" i="21"/>
  <c r="R149" i="21"/>
  <c r="P149" i="21"/>
  <c r="BI147" i="21"/>
  <c r="BH147" i="21"/>
  <c r="BG147" i="21"/>
  <c r="BE147" i="21"/>
  <c r="T147" i="21"/>
  <c r="R147" i="21"/>
  <c r="P147" i="21"/>
  <c r="BI145" i="21"/>
  <c r="BH145" i="21"/>
  <c r="BG145" i="21"/>
  <c r="BE145" i="21"/>
  <c r="T145" i="21"/>
  <c r="R145" i="21"/>
  <c r="P145" i="21"/>
  <c r="BI142" i="21"/>
  <c r="BH142" i="21"/>
  <c r="BG142" i="21"/>
  <c r="BE142" i="21"/>
  <c r="T142" i="21"/>
  <c r="R142" i="21"/>
  <c r="P142" i="21"/>
  <c r="BI139" i="21"/>
  <c r="BH139" i="21"/>
  <c r="BG139" i="21"/>
  <c r="BE139" i="21"/>
  <c r="T139" i="21"/>
  <c r="R139" i="21"/>
  <c r="P139" i="21"/>
  <c r="BI136" i="21"/>
  <c r="BH136" i="21"/>
  <c r="BG136" i="21"/>
  <c r="BE136" i="21"/>
  <c r="T136" i="21"/>
  <c r="R136" i="21"/>
  <c r="P136" i="21"/>
  <c r="BI133" i="21"/>
  <c r="BH133" i="21"/>
  <c r="BG133" i="21"/>
  <c r="BE133" i="21"/>
  <c r="T133" i="21"/>
  <c r="R133" i="21"/>
  <c r="P133" i="21"/>
  <c r="BI131" i="21"/>
  <c r="BH131" i="21"/>
  <c r="BG131" i="21"/>
  <c r="BE131" i="21"/>
  <c r="T131" i="21"/>
  <c r="R131" i="21"/>
  <c r="P131" i="21"/>
  <c r="BI127" i="21"/>
  <c r="BH127" i="21"/>
  <c r="BG127" i="21"/>
  <c r="BE127" i="21"/>
  <c r="T127" i="21"/>
  <c r="R127" i="21"/>
  <c r="P127" i="21"/>
  <c r="F118" i="21"/>
  <c r="E116" i="21"/>
  <c r="F91" i="21"/>
  <c r="E89" i="21"/>
  <c r="J26" i="21"/>
  <c r="E26" i="21"/>
  <c r="J121" i="21"/>
  <c r="J25" i="21"/>
  <c r="J23" i="21"/>
  <c r="E23" i="21"/>
  <c r="J93" i="21"/>
  <c r="J22" i="21"/>
  <c r="J20" i="21"/>
  <c r="E20" i="21"/>
  <c r="F121" i="21" s="1"/>
  <c r="J19" i="21"/>
  <c r="J17" i="21"/>
  <c r="E17" i="21"/>
  <c r="F93" i="21"/>
  <c r="J16" i="21"/>
  <c r="J14" i="21"/>
  <c r="J91" i="21" s="1"/>
  <c r="E7" i="21"/>
  <c r="E112" i="21"/>
  <c r="J37" i="20"/>
  <c r="J36" i="20"/>
  <c r="AY116" i="1" s="1"/>
  <c r="J35" i="20"/>
  <c r="AX116" i="1" s="1"/>
  <c r="BI181" i="20"/>
  <c r="BH181" i="20"/>
  <c r="BG181" i="20"/>
  <c r="BE181" i="20"/>
  <c r="T181" i="20"/>
  <c r="T180" i="20"/>
  <c r="R181" i="20"/>
  <c r="R180" i="20" s="1"/>
  <c r="P181" i="20"/>
  <c r="P180" i="20" s="1"/>
  <c r="BI178" i="20"/>
  <c r="BH178" i="20"/>
  <c r="BG178" i="20"/>
  <c r="BE178" i="20"/>
  <c r="T178" i="20"/>
  <c r="R178" i="20"/>
  <c r="P178" i="20"/>
  <c r="BI175" i="20"/>
  <c r="BH175" i="20"/>
  <c r="BG175" i="20"/>
  <c r="BE175" i="20"/>
  <c r="T175" i="20"/>
  <c r="R175" i="20"/>
  <c r="P175" i="20"/>
  <c r="BI172" i="20"/>
  <c r="BH172" i="20"/>
  <c r="BG172" i="20"/>
  <c r="BE172" i="20"/>
  <c r="T172" i="20"/>
  <c r="R172" i="20"/>
  <c r="P172" i="20"/>
  <c r="BI170" i="20"/>
  <c r="BH170" i="20"/>
  <c r="BG170" i="20"/>
  <c r="BE170" i="20"/>
  <c r="T170" i="20"/>
  <c r="R170" i="20"/>
  <c r="P170" i="20"/>
  <c r="BI167" i="20"/>
  <c r="BH167" i="20"/>
  <c r="BG167" i="20"/>
  <c r="BE167" i="20"/>
  <c r="T167" i="20"/>
  <c r="R167" i="20"/>
  <c r="P167" i="20"/>
  <c r="BI164" i="20"/>
  <c r="BH164" i="20"/>
  <c r="BG164" i="20"/>
  <c r="BE164" i="20"/>
  <c r="T164" i="20"/>
  <c r="R164" i="20"/>
  <c r="P164" i="20"/>
  <c r="BI161" i="20"/>
  <c r="BH161" i="20"/>
  <c r="BG161" i="20"/>
  <c r="BE161" i="20"/>
  <c r="T161" i="20"/>
  <c r="R161" i="20"/>
  <c r="P161" i="20"/>
  <c r="BI155" i="20"/>
  <c r="BH155" i="20"/>
  <c r="BG155" i="20"/>
  <c r="BE155" i="20"/>
  <c r="T155" i="20"/>
  <c r="R155" i="20"/>
  <c r="P155" i="20"/>
  <c r="BI146" i="20"/>
  <c r="BH146" i="20"/>
  <c r="BG146" i="20"/>
  <c r="BE146" i="20"/>
  <c r="T146" i="20"/>
  <c r="R146" i="20"/>
  <c r="P146" i="20"/>
  <c r="BI143" i="20"/>
  <c r="BH143" i="20"/>
  <c r="BG143" i="20"/>
  <c r="BE143" i="20"/>
  <c r="T143" i="20"/>
  <c r="R143" i="20"/>
  <c r="P143" i="20"/>
  <c r="BI138" i="20"/>
  <c r="BH138" i="20"/>
  <c r="BG138" i="20"/>
  <c r="BE138" i="20"/>
  <c r="T138" i="20"/>
  <c r="R138" i="20"/>
  <c r="P138" i="20"/>
  <c r="BI135" i="20"/>
  <c r="BH135" i="20"/>
  <c r="BG135" i="20"/>
  <c r="BE135" i="20"/>
  <c r="T135" i="20"/>
  <c r="R135" i="20"/>
  <c r="P135" i="20"/>
  <c r="BI132" i="20"/>
  <c r="BH132" i="20"/>
  <c r="BG132" i="20"/>
  <c r="BE132" i="20"/>
  <c r="T132" i="20"/>
  <c r="R132" i="20"/>
  <c r="P132" i="20"/>
  <c r="BI129" i="20"/>
  <c r="BH129" i="20"/>
  <c r="BG129" i="20"/>
  <c r="BE129" i="20"/>
  <c r="T129" i="20"/>
  <c r="R129" i="20"/>
  <c r="P129" i="20"/>
  <c r="BI126" i="20"/>
  <c r="BH126" i="20"/>
  <c r="BG126" i="20"/>
  <c r="BE126" i="20"/>
  <c r="T126" i="20"/>
  <c r="R126" i="20"/>
  <c r="P126" i="20"/>
  <c r="BI123" i="20"/>
  <c r="BH123" i="20"/>
  <c r="BG123" i="20"/>
  <c r="BE123" i="20"/>
  <c r="T123" i="20"/>
  <c r="R123" i="20"/>
  <c r="P123" i="20"/>
  <c r="F114" i="20"/>
  <c r="E112" i="20"/>
  <c r="F89" i="20"/>
  <c r="E87" i="20"/>
  <c r="J24" i="20"/>
  <c r="E24" i="20"/>
  <c r="J117" i="20"/>
  <c r="J23" i="20"/>
  <c r="J21" i="20"/>
  <c r="E21" i="20"/>
  <c r="J116" i="20" s="1"/>
  <c r="J20" i="20"/>
  <c r="J18" i="20"/>
  <c r="E18" i="20"/>
  <c r="F117" i="20" s="1"/>
  <c r="J17" i="20"/>
  <c r="J15" i="20"/>
  <c r="E15" i="20"/>
  <c r="F116" i="20"/>
  <c r="J14" i="20"/>
  <c r="J12" i="20"/>
  <c r="J89" i="20" s="1"/>
  <c r="E7" i="20"/>
  <c r="E110" i="20"/>
  <c r="J39" i="19"/>
  <c r="J38" i="19"/>
  <c r="AY115" i="1"/>
  <c r="J37" i="19"/>
  <c r="AX115" i="1"/>
  <c r="BI267" i="19"/>
  <c r="BH267" i="19"/>
  <c r="BG267" i="19"/>
  <c r="BE267" i="19"/>
  <c r="T267" i="19"/>
  <c r="R267" i="19"/>
  <c r="P267" i="19"/>
  <c r="BI266" i="19"/>
  <c r="BH266" i="19"/>
  <c r="BG266" i="19"/>
  <c r="BE266" i="19"/>
  <c r="T266" i="19"/>
  <c r="R266" i="19"/>
  <c r="P266" i="19"/>
  <c r="BI264" i="19"/>
  <c r="BH264" i="19"/>
  <c r="BG264" i="19"/>
  <c r="BE264" i="19"/>
  <c r="T264" i="19"/>
  <c r="T263" i="19"/>
  <c r="R264" i="19"/>
  <c r="R263" i="19"/>
  <c r="P264" i="19"/>
  <c r="P263" i="19"/>
  <c r="BI261" i="19"/>
  <c r="BH261" i="19"/>
  <c r="BG261" i="19"/>
  <c r="BE261" i="19"/>
  <c r="T261" i="19"/>
  <c r="R261" i="19"/>
  <c r="P261" i="19"/>
  <c r="BI259" i="19"/>
  <c r="BH259" i="19"/>
  <c r="BG259" i="19"/>
  <c r="BE259" i="19"/>
  <c r="T259" i="19"/>
  <c r="R259" i="19"/>
  <c r="P259" i="19"/>
  <c r="BI257" i="19"/>
  <c r="BH257" i="19"/>
  <c r="BG257" i="19"/>
  <c r="BE257" i="19"/>
  <c r="T257" i="19"/>
  <c r="R257" i="19"/>
  <c r="P257" i="19"/>
  <c r="BI255" i="19"/>
  <c r="BH255" i="19"/>
  <c r="BG255" i="19"/>
  <c r="BE255" i="19"/>
  <c r="T255" i="19"/>
  <c r="R255" i="19"/>
  <c r="P255" i="19"/>
  <c r="BI253" i="19"/>
  <c r="BH253" i="19"/>
  <c r="BG253" i="19"/>
  <c r="BE253" i="19"/>
  <c r="T253" i="19"/>
  <c r="R253" i="19"/>
  <c r="P253" i="19"/>
  <c r="BI251" i="19"/>
  <c r="BH251" i="19"/>
  <c r="BG251" i="19"/>
  <c r="BE251" i="19"/>
  <c r="T251" i="19"/>
  <c r="R251" i="19"/>
  <c r="P251" i="19"/>
  <c r="BI250" i="19"/>
  <c r="BH250" i="19"/>
  <c r="BG250" i="19"/>
  <c r="BE250" i="19"/>
  <c r="T250" i="19"/>
  <c r="R250" i="19"/>
  <c r="P250" i="19"/>
  <c r="BI248" i="19"/>
  <c r="BH248" i="19"/>
  <c r="BG248" i="19"/>
  <c r="BE248" i="19"/>
  <c r="T248" i="19"/>
  <c r="R248" i="19"/>
  <c r="P248" i="19"/>
  <c r="BI246" i="19"/>
  <c r="BH246" i="19"/>
  <c r="BG246" i="19"/>
  <c r="BE246" i="19"/>
  <c r="T246" i="19"/>
  <c r="R246" i="19"/>
  <c r="P246" i="19"/>
  <c r="BI243" i="19"/>
  <c r="BH243" i="19"/>
  <c r="BG243" i="19"/>
  <c r="BE243" i="19"/>
  <c r="T243" i="19"/>
  <c r="R243" i="19"/>
  <c r="P243" i="19"/>
  <c r="BI241" i="19"/>
  <c r="BH241" i="19"/>
  <c r="BG241" i="19"/>
  <c r="BE241" i="19"/>
  <c r="T241" i="19"/>
  <c r="R241" i="19"/>
  <c r="P241" i="19"/>
  <c r="BI238" i="19"/>
  <c r="BH238" i="19"/>
  <c r="BG238" i="19"/>
  <c r="BE238" i="19"/>
  <c r="T238" i="19"/>
  <c r="R238" i="19"/>
  <c r="P238" i="19"/>
  <c r="BI236" i="19"/>
  <c r="BH236" i="19"/>
  <c r="BG236" i="19"/>
  <c r="BE236" i="19"/>
  <c r="T236" i="19"/>
  <c r="R236" i="19"/>
  <c r="P236" i="19"/>
  <c r="BI233" i="19"/>
  <c r="BH233" i="19"/>
  <c r="BG233" i="19"/>
  <c r="BE233" i="19"/>
  <c r="T233" i="19"/>
  <c r="R233" i="19"/>
  <c r="P233" i="19"/>
  <c r="BI230" i="19"/>
  <c r="BH230" i="19"/>
  <c r="BG230" i="19"/>
  <c r="BE230" i="19"/>
  <c r="T230" i="19"/>
  <c r="R230" i="19"/>
  <c r="P230" i="19"/>
  <c r="BI228" i="19"/>
  <c r="BH228" i="19"/>
  <c r="BG228" i="19"/>
  <c r="BE228" i="19"/>
  <c r="T228" i="19"/>
  <c r="R228" i="19"/>
  <c r="P228" i="19"/>
  <c r="BI223" i="19"/>
  <c r="BH223" i="19"/>
  <c r="BG223" i="19"/>
  <c r="BE223" i="19"/>
  <c r="T223" i="19"/>
  <c r="R223" i="19"/>
  <c r="P223" i="19"/>
  <c r="BI218" i="19"/>
  <c r="BH218" i="19"/>
  <c r="BG218" i="19"/>
  <c r="BE218" i="19"/>
  <c r="T218" i="19"/>
  <c r="R218" i="19"/>
  <c r="P218" i="19"/>
  <c r="BI216" i="19"/>
  <c r="BH216" i="19"/>
  <c r="BG216" i="19"/>
  <c r="BE216" i="19"/>
  <c r="T216" i="19"/>
  <c r="R216" i="19"/>
  <c r="P216" i="19"/>
  <c r="BI213" i="19"/>
  <c r="BH213" i="19"/>
  <c r="BG213" i="19"/>
  <c r="BE213" i="19"/>
  <c r="T213" i="19"/>
  <c r="T212" i="19"/>
  <c r="R213" i="19"/>
  <c r="R212" i="19"/>
  <c r="P213" i="19"/>
  <c r="P212" i="19"/>
  <c r="BI206" i="19"/>
  <c r="BH206" i="19"/>
  <c r="BG206" i="19"/>
  <c r="BE206" i="19"/>
  <c r="T206" i="19"/>
  <c r="R206" i="19"/>
  <c r="P206" i="19"/>
  <c r="BI202" i="19"/>
  <c r="BH202" i="19"/>
  <c r="BG202" i="19"/>
  <c r="BE202" i="19"/>
  <c r="T202" i="19"/>
  <c r="R202" i="19"/>
  <c r="P202" i="19"/>
  <c r="BI200" i="19"/>
  <c r="BH200" i="19"/>
  <c r="BG200" i="19"/>
  <c r="BE200" i="19"/>
  <c r="T200" i="19"/>
  <c r="R200" i="19"/>
  <c r="P200" i="19"/>
  <c r="BI198" i="19"/>
  <c r="BH198" i="19"/>
  <c r="BG198" i="19"/>
  <c r="BE198" i="19"/>
  <c r="T198" i="19"/>
  <c r="R198" i="19"/>
  <c r="P198" i="19"/>
  <c r="BI193" i="19"/>
  <c r="BH193" i="19"/>
  <c r="BG193" i="19"/>
  <c r="BE193" i="19"/>
  <c r="T193" i="19"/>
  <c r="R193" i="19"/>
  <c r="P193" i="19"/>
  <c r="BI189" i="19"/>
  <c r="BH189" i="19"/>
  <c r="BG189" i="19"/>
  <c r="BE189" i="19"/>
  <c r="T189" i="19"/>
  <c r="R189" i="19"/>
  <c r="P189" i="19"/>
  <c r="BI187" i="19"/>
  <c r="BH187" i="19"/>
  <c r="BG187" i="19"/>
  <c r="BE187" i="19"/>
  <c r="T187" i="19"/>
  <c r="R187" i="19"/>
  <c r="P187" i="19"/>
  <c r="BI185" i="19"/>
  <c r="BH185" i="19"/>
  <c r="BG185" i="19"/>
  <c r="BE185" i="19"/>
  <c r="T185" i="19"/>
  <c r="R185" i="19"/>
  <c r="P185" i="19"/>
  <c r="BI181" i="19"/>
  <c r="BH181" i="19"/>
  <c r="BG181" i="19"/>
  <c r="BE181" i="19"/>
  <c r="T181" i="19"/>
  <c r="R181" i="19"/>
  <c r="P181" i="19"/>
  <c r="BI176" i="19"/>
  <c r="BH176" i="19"/>
  <c r="BG176" i="19"/>
  <c r="BE176" i="19"/>
  <c r="T176" i="19"/>
  <c r="R176" i="19"/>
  <c r="P176" i="19"/>
  <c r="BI173" i="19"/>
  <c r="BH173" i="19"/>
  <c r="BG173" i="19"/>
  <c r="BE173" i="19"/>
  <c r="T173" i="19"/>
  <c r="R173" i="19"/>
  <c r="P173" i="19"/>
  <c r="BI167" i="19"/>
  <c r="BH167" i="19"/>
  <c r="BG167" i="19"/>
  <c r="BE167" i="19"/>
  <c r="T167" i="19"/>
  <c r="R167" i="19"/>
  <c r="P167" i="19"/>
  <c r="BI164" i="19"/>
  <c r="BH164" i="19"/>
  <c r="BG164" i="19"/>
  <c r="BE164" i="19"/>
  <c r="T164" i="19"/>
  <c r="R164" i="19"/>
  <c r="P164" i="19"/>
  <c r="BI161" i="19"/>
  <c r="BH161" i="19"/>
  <c r="BG161" i="19"/>
  <c r="BE161" i="19"/>
  <c r="T161" i="19"/>
  <c r="R161" i="19"/>
  <c r="P161" i="19"/>
  <c r="BI158" i="19"/>
  <c r="BH158" i="19"/>
  <c r="BG158" i="19"/>
  <c r="BE158" i="19"/>
  <c r="T158" i="19"/>
  <c r="R158" i="19"/>
  <c r="P158" i="19"/>
  <c r="BI155" i="19"/>
  <c r="BH155" i="19"/>
  <c r="BG155" i="19"/>
  <c r="BE155" i="19"/>
  <c r="T155" i="19"/>
  <c r="R155" i="19"/>
  <c r="P155" i="19"/>
  <c r="BI152" i="19"/>
  <c r="BH152" i="19"/>
  <c r="BG152" i="19"/>
  <c r="BE152" i="19"/>
  <c r="T152" i="19"/>
  <c r="R152" i="19"/>
  <c r="P152" i="19"/>
  <c r="BI149" i="19"/>
  <c r="BH149" i="19"/>
  <c r="BG149" i="19"/>
  <c r="BE149" i="19"/>
  <c r="T149" i="19"/>
  <c r="R149" i="19"/>
  <c r="P149" i="19"/>
  <c r="BI146" i="19"/>
  <c r="BH146" i="19"/>
  <c r="BG146" i="19"/>
  <c r="BE146" i="19"/>
  <c r="T146" i="19"/>
  <c r="R146" i="19"/>
  <c r="P146" i="19"/>
  <c r="BI143" i="19"/>
  <c r="BH143" i="19"/>
  <c r="BG143" i="19"/>
  <c r="BE143" i="19"/>
  <c r="T143" i="19"/>
  <c r="R143" i="19"/>
  <c r="P143" i="19"/>
  <c r="BI141" i="19"/>
  <c r="BH141" i="19"/>
  <c r="BG141" i="19"/>
  <c r="BE141" i="19"/>
  <c r="T141" i="19"/>
  <c r="R141" i="19"/>
  <c r="P141" i="19"/>
  <c r="BI137" i="19"/>
  <c r="BH137" i="19"/>
  <c r="BG137" i="19"/>
  <c r="BE137" i="19"/>
  <c r="T137" i="19"/>
  <c r="R137" i="19"/>
  <c r="P137" i="19"/>
  <c r="BI135" i="19"/>
  <c r="BH135" i="19"/>
  <c r="BG135" i="19"/>
  <c r="BE135" i="19"/>
  <c r="T135" i="19"/>
  <c r="R135" i="19"/>
  <c r="P135" i="19"/>
  <c r="BI133" i="19"/>
  <c r="BH133" i="19"/>
  <c r="BG133" i="19"/>
  <c r="BE133" i="19"/>
  <c r="T133" i="19"/>
  <c r="R133" i="19"/>
  <c r="P133" i="19"/>
  <c r="BI131" i="19"/>
  <c r="BH131" i="19"/>
  <c r="BG131" i="19"/>
  <c r="BE131" i="19"/>
  <c r="T131" i="19"/>
  <c r="R131" i="19"/>
  <c r="P131" i="19"/>
  <c r="F122" i="19"/>
  <c r="E120" i="19"/>
  <c r="F91" i="19"/>
  <c r="E89" i="19"/>
  <c r="J26" i="19"/>
  <c r="E26" i="19"/>
  <c r="J125" i="19" s="1"/>
  <c r="J25" i="19"/>
  <c r="J23" i="19"/>
  <c r="E23" i="19"/>
  <c r="J124" i="19" s="1"/>
  <c r="J22" i="19"/>
  <c r="J20" i="19"/>
  <c r="E20" i="19"/>
  <c r="F125" i="19" s="1"/>
  <c r="J19" i="19"/>
  <c r="J17" i="19"/>
  <c r="E17" i="19"/>
  <c r="F124" i="19" s="1"/>
  <c r="J16" i="19"/>
  <c r="J14" i="19"/>
  <c r="J122" i="19"/>
  <c r="E7" i="19"/>
  <c r="E85" i="19" s="1"/>
  <c r="J39" i="18"/>
  <c r="J38" i="18"/>
  <c r="AY114" i="1" s="1"/>
  <c r="J37" i="18"/>
  <c r="AX114" i="1"/>
  <c r="BI252" i="18"/>
  <c r="BH252" i="18"/>
  <c r="BG252" i="18"/>
  <c r="BE252" i="18"/>
  <c r="T252" i="18"/>
  <c r="R252" i="18"/>
  <c r="P252" i="18"/>
  <c r="BI251" i="18"/>
  <c r="BH251" i="18"/>
  <c r="BG251" i="18"/>
  <c r="BE251" i="18"/>
  <c r="T251" i="18"/>
  <c r="R251" i="18"/>
  <c r="P251" i="18"/>
  <c r="BI249" i="18"/>
  <c r="BH249" i="18"/>
  <c r="BG249" i="18"/>
  <c r="BE249" i="18"/>
  <c r="T249" i="18"/>
  <c r="T248" i="18"/>
  <c r="R249" i="18"/>
  <c r="R248" i="18" s="1"/>
  <c r="P249" i="18"/>
  <c r="P248" i="18"/>
  <c r="BI246" i="18"/>
  <c r="BH246" i="18"/>
  <c r="BG246" i="18"/>
  <c r="BE246" i="18"/>
  <c r="T246" i="18"/>
  <c r="R246" i="18"/>
  <c r="P246" i="18"/>
  <c r="BI244" i="18"/>
  <c r="BH244" i="18"/>
  <c r="BG244" i="18"/>
  <c r="BE244" i="18"/>
  <c r="T244" i="18"/>
  <c r="R244" i="18"/>
  <c r="P244" i="18"/>
  <c r="BI241" i="18"/>
  <c r="BH241" i="18"/>
  <c r="BG241" i="18"/>
  <c r="BE241" i="18"/>
  <c r="T241" i="18"/>
  <c r="R241" i="18"/>
  <c r="P241" i="18"/>
  <c r="BI239" i="18"/>
  <c r="BH239" i="18"/>
  <c r="BG239" i="18"/>
  <c r="BE239" i="18"/>
  <c r="T239" i="18"/>
  <c r="R239" i="18"/>
  <c r="P239" i="18"/>
  <c r="BI236" i="18"/>
  <c r="BH236" i="18"/>
  <c r="BG236" i="18"/>
  <c r="BE236" i="18"/>
  <c r="T236" i="18"/>
  <c r="R236" i="18"/>
  <c r="P236" i="18"/>
  <c r="BI234" i="18"/>
  <c r="BH234" i="18"/>
  <c r="BG234" i="18"/>
  <c r="BE234" i="18"/>
  <c r="T234" i="18"/>
  <c r="R234" i="18"/>
  <c r="P234" i="18"/>
  <c r="BI231" i="18"/>
  <c r="BH231" i="18"/>
  <c r="BG231" i="18"/>
  <c r="BE231" i="18"/>
  <c r="T231" i="18"/>
  <c r="R231" i="18"/>
  <c r="P231" i="18"/>
  <c r="BI228" i="18"/>
  <c r="BH228" i="18"/>
  <c r="BG228" i="18"/>
  <c r="BE228" i="18"/>
  <c r="T228" i="18"/>
  <c r="R228" i="18"/>
  <c r="P228" i="18"/>
  <c r="BI226" i="18"/>
  <c r="BH226" i="18"/>
  <c r="BG226" i="18"/>
  <c r="BE226" i="18"/>
  <c r="T226" i="18"/>
  <c r="R226" i="18"/>
  <c r="P226" i="18"/>
  <c r="BI219" i="18"/>
  <c r="BH219" i="18"/>
  <c r="BG219" i="18"/>
  <c r="BE219" i="18"/>
  <c r="T219" i="18"/>
  <c r="R219" i="18"/>
  <c r="P219" i="18"/>
  <c r="BI212" i="18"/>
  <c r="BH212" i="18"/>
  <c r="BG212" i="18"/>
  <c r="BE212" i="18"/>
  <c r="T212" i="18"/>
  <c r="R212" i="18"/>
  <c r="P212" i="18"/>
  <c r="BI208" i="18"/>
  <c r="BH208" i="18"/>
  <c r="BG208" i="18"/>
  <c r="BE208" i="18"/>
  <c r="T208" i="18"/>
  <c r="R208" i="18"/>
  <c r="P208" i="18"/>
  <c r="BI201" i="18"/>
  <c r="BH201" i="18"/>
  <c r="BG201" i="18"/>
  <c r="BE201" i="18"/>
  <c r="T201" i="18"/>
  <c r="R201" i="18"/>
  <c r="P201" i="18"/>
  <c r="BI197" i="18"/>
  <c r="BH197" i="18"/>
  <c r="BG197" i="18"/>
  <c r="BE197" i="18"/>
  <c r="T197" i="18"/>
  <c r="R197" i="18"/>
  <c r="P197" i="18"/>
  <c r="BI195" i="18"/>
  <c r="BH195" i="18"/>
  <c r="BG195" i="18"/>
  <c r="BE195" i="18"/>
  <c r="T195" i="18"/>
  <c r="R195" i="18"/>
  <c r="P195" i="18"/>
  <c r="BI193" i="18"/>
  <c r="BH193" i="18"/>
  <c r="BG193" i="18"/>
  <c r="BE193" i="18"/>
  <c r="T193" i="18"/>
  <c r="R193" i="18"/>
  <c r="P193" i="18"/>
  <c r="BI188" i="18"/>
  <c r="BH188" i="18"/>
  <c r="BG188" i="18"/>
  <c r="BE188" i="18"/>
  <c r="T188" i="18"/>
  <c r="R188" i="18"/>
  <c r="P188" i="18"/>
  <c r="BI184" i="18"/>
  <c r="BH184" i="18"/>
  <c r="BG184" i="18"/>
  <c r="BE184" i="18"/>
  <c r="T184" i="18"/>
  <c r="R184" i="18"/>
  <c r="P184" i="18"/>
  <c r="BI182" i="18"/>
  <c r="BH182" i="18"/>
  <c r="BG182" i="18"/>
  <c r="BE182" i="18"/>
  <c r="T182" i="18"/>
  <c r="R182" i="18"/>
  <c r="P182" i="18"/>
  <c r="BI180" i="18"/>
  <c r="BH180" i="18"/>
  <c r="BG180" i="18"/>
  <c r="BE180" i="18"/>
  <c r="T180" i="18"/>
  <c r="R180" i="18"/>
  <c r="P180" i="18"/>
  <c r="BI178" i="18"/>
  <c r="BH178" i="18"/>
  <c r="BG178" i="18"/>
  <c r="BE178" i="18"/>
  <c r="T178" i="18"/>
  <c r="R178" i="18"/>
  <c r="P178" i="18"/>
  <c r="BI173" i="18"/>
  <c r="BH173" i="18"/>
  <c r="BG173" i="18"/>
  <c r="BE173" i="18"/>
  <c r="T173" i="18"/>
  <c r="R173" i="18"/>
  <c r="P173" i="18"/>
  <c r="BI170" i="18"/>
  <c r="BH170" i="18"/>
  <c r="BG170" i="18"/>
  <c r="BE170" i="18"/>
  <c r="T170" i="18"/>
  <c r="R170" i="18"/>
  <c r="P170" i="18"/>
  <c r="BI164" i="18"/>
  <c r="BH164" i="18"/>
  <c r="BG164" i="18"/>
  <c r="BE164" i="18"/>
  <c r="T164" i="18"/>
  <c r="R164" i="18"/>
  <c r="P164" i="18"/>
  <c r="BI161" i="18"/>
  <c r="BH161" i="18"/>
  <c r="BG161" i="18"/>
  <c r="BE161" i="18"/>
  <c r="T161" i="18"/>
  <c r="R161" i="18"/>
  <c r="P161" i="18"/>
  <c r="BI158" i="18"/>
  <c r="BH158" i="18"/>
  <c r="BG158" i="18"/>
  <c r="BE158" i="18"/>
  <c r="T158" i="18"/>
  <c r="R158" i="18"/>
  <c r="P158" i="18"/>
  <c r="BI155" i="18"/>
  <c r="BH155" i="18"/>
  <c r="BG155" i="18"/>
  <c r="BE155" i="18"/>
  <c r="T155" i="18"/>
  <c r="R155" i="18"/>
  <c r="P155" i="18"/>
  <c r="BI152" i="18"/>
  <c r="BH152" i="18"/>
  <c r="BG152" i="18"/>
  <c r="BE152" i="18"/>
  <c r="T152" i="18"/>
  <c r="R152" i="18"/>
  <c r="P152" i="18"/>
  <c r="BI149" i="18"/>
  <c r="BH149" i="18"/>
  <c r="BG149" i="18"/>
  <c r="BE149" i="18"/>
  <c r="T149" i="18"/>
  <c r="R149" i="18"/>
  <c r="P149" i="18"/>
  <c r="BI146" i="18"/>
  <c r="BH146" i="18"/>
  <c r="BG146" i="18"/>
  <c r="BE146" i="18"/>
  <c r="T146" i="18"/>
  <c r="R146" i="18"/>
  <c r="P146" i="18"/>
  <c r="BI143" i="18"/>
  <c r="BH143" i="18"/>
  <c r="BG143" i="18"/>
  <c r="BE143" i="18"/>
  <c r="T143" i="18"/>
  <c r="R143" i="18"/>
  <c r="P143" i="18"/>
  <c r="BI140" i="18"/>
  <c r="BH140" i="18"/>
  <c r="BG140" i="18"/>
  <c r="BE140" i="18"/>
  <c r="T140" i="18"/>
  <c r="R140" i="18"/>
  <c r="P140" i="18"/>
  <c r="BI138" i="18"/>
  <c r="BH138" i="18"/>
  <c r="BG138" i="18"/>
  <c r="BE138" i="18"/>
  <c r="T138" i="18"/>
  <c r="R138" i="18"/>
  <c r="P138" i="18"/>
  <c r="BI136" i="18"/>
  <c r="BH136" i="18"/>
  <c r="BG136" i="18"/>
  <c r="BE136" i="18"/>
  <c r="T136" i="18"/>
  <c r="R136" i="18"/>
  <c r="P136" i="18"/>
  <c r="BI134" i="18"/>
  <c r="BH134" i="18"/>
  <c r="BG134" i="18"/>
  <c r="BE134" i="18"/>
  <c r="T134" i="18"/>
  <c r="R134" i="18"/>
  <c r="P134" i="18"/>
  <c r="BI132" i="18"/>
  <c r="BH132" i="18"/>
  <c r="BG132" i="18"/>
  <c r="BE132" i="18"/>
  <c r="T132" i="18"/>
  <c r="R132" i="18"/>
  <c r="P132" i="18"/>
  <c r="BI130" i="18"/>
  <c r="BH130" i="18"/>
  <c r="BG130" i="18"/>
  <c r="BE130" i="18"/>
  <c r="T130" i="18"/>
  <c r="R130" i="18"/>
  <c r="P130" i="18"/>
  <c r="F121" i="18"/>
  <c r="E119" i="18"/>
  <c r="F91" i="18"/>
  <c r="E89" i="18"/>
  <c r="J26" i="18"/>
  <c r="E26" i="18"/>
  <c r="J94" i="18" s="1"/>
  <c r="J25" i="18"/>
  <c r="J23" i="18"/>
  <c r="E23" i="18"/>
  <c r="J123" i="18" s="1"/>
  <c r="J22" i="18"/>
  <c r="J20" i="18"/>
  <c r="E20" i="18"/>
  <c r="F124" i="18" s="1"/>
  <c r="J19" i="18"/>
  <c r="J17" i="18"/>
  <c r="E17" i="18"/>
  <c r="F93" i="18" s="1"/>
  <c r="J16" i="18"/>
  <c r="J14" i="18"/>
  <c r="J121" i="18"/>
  <c r="E7" i="18"/>
  <c r="E115" i="18" s="1"/>
  <c r="J39" i="17"/>
  <c r="J38" i="17"/>
  <c r="AY113" i="1" s="1"/>
  <c r="J37" i="17"/>
  <c r="AX113" i="1"/>
  <c r="BI307" i="17"/>
  <c r="BH307" i="17"/>
  <c r="BG307" i="17"/>
  <c r="BE307" i="17"/>
  <c r="T307" i="17"/>
  <c r="R307" i="17"/>
  <c r="P307" i="17"/>
  <c r="BI306" i="17"/>
  <c r="BH306" i="17"/>
  <c r="BG306" i="17"/>
  <c r="BE306" i="17"/>
  <c r="T306" i="17"/>
  <c r="R306" i="17"/>
  <c r="P306" i="17"/>
  <c r="BI304" i="17"/>
  <c r="BH304" i="17"/>
  <c r="BG304" i="17"/>
  <c r="BE304" i="17"/>
  <c r="T304" i="17"/>
  <c r="T303" i="17" s="1"/>
  <c r="R304" i="17"/>
  <c r="R303" i="17"/>
  <c r="P304" i="17"/>
  <c r="P303" i="17"/>
  <c r="BI301" i="17"/>
  <c r="BH301" i="17"/>
  <c r="BG301" i="17"/>
  <c r="BE301" i="17"/>
  <c r="T301" i="17"/>
  <c r="R301" i="17"/>
  <c r="P301" i="17"/>
  <c r="BI298" i="17"/>
  <c r="BH298" i="17"/>
  <c r="BG298" i="17"/>
  <c r="BE298" i="17"/>
  <c r="T298" i="17"/>
  <c r="R298" i="17"/>
  <c r="P298" i="17"/>
  <c r="BI295" i="17"/>
  <c r="BH295" i="17"/>
  <c r="BG295" i="17"/>
  <c r="BE295" i="17"/>
  <c r="T295" i="17"/>
  <c r="R295" i="17"/>
  <c r="P295" i="17"/>
  <c r="BI293" i="17"/>
  <c r="BH293" i="17"/>
  <c r="BG293" i="17"/>
  <c r="BE293" i="17"/>
  <c r="T293" i="17"/>
  <c r="R293" i="17"/>
  <c r="P293" i="17"/>
  <c r="BI291" i="17"/>
  <c r="BH291" i="17"/>
  <c r="BG291" i="17"/>
  <c r="BE291" i="17"/>
  <c r="T291" i="17"/>
  <c r="R291" i="17"/>
  <c r="P291" i="17"/>
  <c r="BI289" i="17"/>
  <c r="BH289" i="17"/>
  <c r="BG289" i="17"/>
  <c r="BE289" i="17"/>
  <c r="T289" i="17"/>
  <c r="R289" i="17"/>
  <c r="P289" i="17"/>
  <c r="BI287" i="17"/>
  <c r="BH287" i="17"/>
  <c r="BG287" i="17"/>
  <c r="BE287" i="17"/>
  <c r="T287" i="17"/>
  <c r="R287" i="17"/>
  <c r="P287" i="17"/>
  <c r="BI286" i="17"/>
  <c r="BH286" i="17"/>
  <c r="BG286" i="17"/>
  <c r="BE286" i="17"/>
  <c r="T286" i="17"/>
  <c r="R286" i="17"/>
  <c r="P286" i="17"/>
  <c r="BI284" i="17"/>
  <c r="BH284" i="17"/>
  <c r="BG284" i="17"/>
  <c r="BE284" i="17"/>
  <c r="T284" i="17"/>
  <c r="R284" i="17"/>
  <c r="P284" i="17"/>
  <c r="BI283" i="17"/>
  <c r="BH283" i="17"/>
  <c r="BG283" i="17"/>
  <c r="BE283" i="17"/>
  <c r="T283" i="17"/>
  <c r="R283" i="17"/>
  <c r="P283" i="17"/>
  <c r="BI282" i="17"/>
  <c r="BH282" i="17"/>
  <c r="BG282" i="17"/>
  <c r="BE282" i="17"/>
  <c r="T282" i="17"/>
  <c r="R282" i="17"/>
  <c r="P282" i="17"/>
  <c r="BI281" i="17"/>
  <c r="BH281" i="17"/>
  <c r="BG281" i="17"/>
  <c r="BE281" i="17"/>
  <c r="T281" i="17"/>
  <c r="R281" i="17"/>
  <c r="P281" i="17"/>
  <c r="BI280" i="17"/>
  <c r="BH280" i="17"/>
  <c r="BG280" i="17"/>
  <c r="BE280" i="17"/>
  <c r="T280" i="17"/>
  <c r="R280" i="17"/>
  <c r="P280" i="17"/>
  <c r="BI279" i="17"/>
  <c r="BH279" i="17"/>
  <c r="BG279" i="17"/>
  <c r="BE279" i="17"/>
  <c r="T279" i="17"/>
  <c r="R279" i="17"/>
  <c r="P279" i="17"/>
  <c r="BI278" i="17"/>
  <c r="BH278" i="17"/>
  <c r="BG278" i="17"/>
  <c r="BE278" i="17"/>
  <c r="T278" i="17"/>
  <c r="R278" i="17"/>
  <c r="P278" i="17"/>
  <c r="BI275" i="17"/>
  <c r="BH275" i="17"/>
  <c r="BG275" i="17"/>
  <c r="BE275" i="17"/>
  <c r="T275" i="17"/>
  <c r="R275" i="17"/>
  <c r="P275" i="17"/>
  <c r="BI269" i="17"/>
  <c r="BH269" i="17"/>
  <c r="BG269" i="17"/>
  <c r="BE269" i="17"/>
  <c r="T269" i="17"/>
  <c r="R269" i="17"/>
  <c r="P269" i="17"/>
  <c r="BI264" i="17"/>
  <c r="BH264" i="17"/>
  <c r="BG264" i="17"/>
  <c r="BE264" i="17"/>
  <c r="T264" i="17"/>
  <c r="R264" i="17"/>
  <c r="P264" i="17"/>
  <c r="BI258" i="17"/>
  <c r="BH258" i="17"/>
  <c r="BG258" i="17"/>
  <c r="BE258" i="17"/>
  <c r="T258" i="17"/>
  <c r="R258" i="17"/>
  <c r="P258" i="17"/>
  <c r="BI253" i="17"/>
  <c r="BH253" i="17"/>
  <c r="BG253" i="17"/>
  <c r="BE253" i="17"/>
  <c r="T253" i="17"/>
  <c r="R253" i="17"/>
  <c r="P253" i="17"/>
  <c r="BI248" i="17"/>
  <c r="BH248" i="17"/>
  <c r="BG248" i="17"/>
  <c r="BE248" i="17"/>
  <c r="T248" i="17"/>
  <c r="R248" i="17"/>
  <c r="P248" i="17"/>
  <c r="BI243" i="17"/>
  <c r="BH243" i="17"/>
  <c r="BG243" i="17"/>
  <c r="BE243" i="17"/>
  <c r="T243" i="17"/>
  <c r="R243" i="17"/>
  <c r="P243" i="17"/>
  <c r="BI241" i="17"/>
  <c r="BH241" i="17"/>
  <c r="BG241" i="17"/>
  <c r="BE241" i="17"/>
  <c r="T241" i="17"/>
  <c r="R241" i="17"/>
  <c r="P241" i="17"/>
  <c r="BI226" i="17"/>
  <c r="BH226" i="17"/>
  <c r="BG226" i="17"/>
  <c r="BE226" i="17"/>
  <c r="T226" i="17"/>
  <c r="R226" i="17"/>
  <c r="P226" i="17"/>
  <c r="BI218" i="17"/>
  <c r="BH218" i="17"/>
  <c r="BG218" i="17"/>
  <c r="BE218" i="17"/>
  <c r="T218" i="17"/>
  <c r="R218" i="17"/>
  <c r="P218" i="17"/>
  <c r="BI210" i="17"/>
  <c r="BH210" i="17"/>
  <c r="BG210" i="17"/>
  <c r="BE210" i="17"/>
  <c r="T210" i="17"/>
  <c r="R210" i="17"/>
  <c r="P210" i="17"/>
  <c r="BI203" i="17"/>
  <c r="BH203" i="17"/>
  <c r="BG203" i="17"/>
  <c r="BE203" i="17"/>
  <c r="T203" i="17"/>
  <c r="R203" i="17"/>
  <c r="P203" i="17"/>
  <c r="BI199" i="17"/>
  <c r="BH199" i="17"/>
  <c r="BG199" i="17"/>
  <c r="BE199" i="17"/>
  <c r="T199" i="17"/>
  <c r="R199" i="17"/>
  <c r="P199" i="17"/>
  <c r="BI197" i="17"/>
  <c r="BH197" i="17"/>
  <c r="BG197" i="17"/>
  <c r="BE197" i="17"/>
  <c r="T197" i="17"/>
  <c r="R197" i="17"/>
  <c r="P197" i="17"/>
  <c r="BI195" i="17"/>
  <c r="BH195" i="17"/>
  <c r="BG195" i="17"/>
  <c r="BE195" i="17"/>
  <c r="T195" i="17"/>
  <c r="R195" i="17"/>
  <c r="P195" i="17"/>
  <c r="BI190" i="17"/>
  <c r="BH190" i="17"/>
  <c r="BG190" i="17"/>
  <c r="BE190" i="17"/>
  <c r="T190" i="17"/>
  <c r="R190" i="17"/>
  <c r="P190" i="17"/>
  <c r="BI186" i="17"/>
  <c r="BH186" i="17"/>
  <c r="BG186" i="17"/>
  <c r="BE186" i="17"/>
  <c r="T186" i="17"/>
  <c r="R186" i="17"/>
  <c r="P186" i="17"/>
  <c r="BI184" i="17"/>
  <c r="BH184" i="17"/>
  <c r="BG184" i="17"/>
  <c r="BE184" i="17"/>
  <c r="T184" i="17"/>
  <c r="R184" i="17"/>
  <c r="P184" i="17"/>
  <c r="BI182" i="17"/>
  <c r="BH182" i="17"/>
  <c r="BG182" i="17"/>
  <c r="BE182" i="17"/>
  <c r="T182" i="17"/>
  <c r="R182" i="17"/>
  <c r="P182" i="17"/>
  <c r="BI180" i="17"/>
  <c r="BH180" i="17"/>
  <c r="BG180" i="17"/>
  <c r="BE180" i="17"/>
  <c r="T180" i="17"/>
  <c r="R180" i="17"/>
  <c r="P180" i="17"/>
  <c r="BI175" i="17"/>
  <c r="BH175" i="17"/>
  <c r="BG175" i="17"/>
  <c r="BE175" i="17"/>
  <c r="T175" i="17"/>
  <c r="R175" i="17"/>
  <c r="P175" i="17"/>
  <c r="BI172" i="17"/>
  <c r="BH172" i="17"/>
  <c r="BG172" i="17"/>
  <c r="BE172" i="17"/>
  <c r="T172" i="17"/>
  <c r="R172" i="17"/>
  <c r="P172" i="17"/>
  <c r="BI166" i="17"/>
  <c r="BH166" i="17"/>
  <c r="BG166" i="17"/>
  <c r="BE166" i="17"/>
  <c r="T166" i="17"/>
  <c r="R166" i="17"/>
  <c r="P166" i="17"/>
  <c r="BI163" i="17"/>
  <c r="BH163" i="17"/>
  <c r="BG163" i="17"/>
  <c r="BE163" i="17"/>
  <c r="T163" i="17"/>
  <c r="R163" i="17"/>
  <c r="P163" i="17"/>
  <c r="BI160" i="17"/>
  <c r="BH160" i="17"/>
  <c r="BG160" i="17"/>
  <c r="BE160" i="17"/>
  <c r="T160" i="17"/>
  <c r="R160" i="17"/>
  <c r="P160" i="17"/>
  <c r="BI157" i="17"/>
  <c r="BH157" i="17"/>
  <c r="BG157" i="17"/>
  <c r="BE157" i="17"/>
  <c r="T157" i="17"/>
  <c r="R157" i="17"/>
  <c r="P157" i="17"/>
  <c r="BI154" i="17"/>
  <c r="BH154" i="17"/>
  <c r="BG154" i="17"/>
  <c r="BE154" i="17"/>
  <c r="T154" i="17"/>
  <c r="R154" i="17"/>
  <c r="P154" i="17"/>
  <c r="BI151" i="17"/>
  <c r="BH151" i="17"/>
  <c r="BG151" i="17"/>
  <c r="BE151" i="17"/>
  <c r="T151" i="17"/>
  <c r="R151" i="17"/>
  <c r="P151" i="17"/>
  <c r="BI148" i="17"/>
  <c r="BH148" i="17"/>
  <c r="BG148" i="17"/>
  <c r="BE148" i="17"/>
  <c r="T148" i="17"/>
  <c r="R148" i="17"/>
  <c r="P148" i="17"/>
  <c r="BI145" i="17"/>
  <c r="BH145" i="17"/>
  <c r="BG145" i="17"/>
  <c r="BE145" i="17"/>
  <c r="T145" i="17"/>
  <c r="R145" i="17"/>
  <c r="P145" i="17"/>
  <c r="BI142" i="17"/>
  <c r="BH142" i="17"/>
  <c r="BG142" i="17"/>
  <c r="BE142" i="17"/>
  <c r="T142" i="17"/>
  <c r="R142" i="17"/>
  <c r="P142" i="17"/>
  <c r="BI140" i="17"/>
  <c r="BH140" i="17"/>
  <c r="BG140" i="17"/>
  <c r="BE140" i="17"/>
  <c r="T140" i="17"/>
  <c r="R140" i="17"/>
  <c r="P140" i="17"/>
  <c r="BI138" i="17"/>
  <c r="BH138" i="17"/>
  <c r="BG138" i="17"/>
  <c r="BE138" i="17"/>
  <c r="T138" i="17"/>
  <c r="R138" i="17"/>
  <c r="P138" i="17"/>
  <c r="BI136" i="17"/>
  <c r="BH136" i="17"/>
  <c r="BG136" i="17"/>
  <c r="BE136" i="17"/>
  <c r="T136" i="17"/>
  <c r="R136" i="17"/>
  <c r="P136" i="17"/>
  <c r="BI134" i="17"/>
  <c r="BH134" i="17"/>
  <c r="BG134" i="17"/>
  <c r="BE134" i="17"/>
  <c r="T134" i="17"/>
  <c r="R134" i="17"/>
  <c r="P134" i="17"/>
  <c r="BI132" i="17"/>
  <c r="BH132" i="17"/>
  <c r="BG132" i="17"/>
  <c r="BE132" i="17"/>
  <c r="T132" i="17"/>
  <c r="R132" i="17"/>
  <c r="P132" i="17"/>
  <c r="BI130" i="17"/>
  <c r="BH130" i="17"/>
  <c r="BG130" i="17"/>
  <c r="BE130" i="17"/>
  <c r="T130" i="17"/>
  <c r="R130" i="17"/>
  <c r="P130" i="17"/>
  <c r="F121" i="17"/>
  <c r="E119" i="17"/>
  <c r="F91" i="17"/>
  <c r="E89" i="17"/>
  <c r="J26" i="17"/>
  <c r="E26" i="17"/>
  <c r="J124" i="17" s="1"/>
  <c r="J25" i="17"/>
  <c r="J23" i="17"/>
  <c r="E23" i="17"/>
  <c r="J123" i="17" s="1"/>
  <c r="J22" i="17"/>
  <c r="J20" i="17"/>
  <c r="E20" i="17"/>
  <c r="F124" i="17" s="1"/>
  <c r="J19" i="17"/>
  <c r="J17" i="17"/>
  <c r="E17" i="17"/>
  <c r="F93" i="17" s="1"/>
  <c r="J16" i="17"/>
  <c r="J14" i="17"/>
  <c r="J91" i="17" s="1"/>
  <c r="E7" i="17"/>
  <c r="E115" i="17" s="1"/>
  <c r="J37" i="16"/>
  <c r="J36" i="16"/>
  <c r="AY111" i="1" s="1"/>
  <c r="J35" i="16"/>
  <c r="AX111" i="1" s="1"/>
  <c r="BI169" i="16"/>
  <c r="BH169" i="16"/>
  <c r="BG169" i="16"/>
  <c r="BE169" i="16"/>
  <c r="T169" i="16"/>
  <c r="R169" i="16"/>
  <c r="P169" i="16"/>
  <c r="BI168" i="16"/>
  <c r="BH168" i="16"/>
  <c r="BG168" i="16"/>
  <c r="BE168" i="16"/>
  <c r="T168" i="16"/>
  <c r="R168" i="16"/>
  <c r="P168" i="16"/>
  <c r="BI166" i="16"/>
  <c r="BH166" i="16"/>
  <c r="BG166" i="16"/>
  <c r="BE166" i="16"/>
  <c r="T166" i="16"/>
  <c r="R166" i="16"/>
  <c r="P166" i="16"/>
  <c r="BI165" i="16"/>
  <c r="BH165" i="16"/>
  <c r="BG165" i="16"/>
  <c r="BE165" i="16"/>
  <c r="T165" i="16"/>
  <c r="R165" i="16"/>
  <c r="P165" i="16"/>
  <c r="BI164" i="16"/>
  <c r="BH164" i="16"/>
  <c r="BG164" i="16"/>
  <c r="BE164" i="16"/>
  <c r="T164" i="16"/>
  <c r="R164" i="16"/>
  <c r="P164" i="16"/>
  <c r="BI162" i="16"/>
  <c r="BH162" i="16"/>
  <c r="BG162" i="16"/>
  <c r="BE162" i="16"/>
  <c r="T162" i="16"/>
  <c r="R162" i="16"/>
  <c r="P162" i="16"/>
  <c r="BI161" i="16"/>
  <c r="BH161" i="16"/>
  <c r="BG161" i="16"/>
  <c r="BE161" i="16"/>
  <c r="T161" i="16"/>
  <c r="R161" i="16"/>
  <c r="P161" i="16"/>
  <c r="BI160" i="16"/>
  <c r="BH160" i="16"/>
  <c r="BG160" i="16"/>
  <c r="BE160" i="16"/>
  <c r="T160" i="16"/>
  <c r="R160" i="16"/>
  <c r="P160" i="16"/>
  <c r="BI159" i="16"/>
  <c r="BH159" i="16"/>
  <c r="BG159" i="16"/>
  <c r="BE159" i="16"/>
  <c r="T159" i="16"/>
  <c r="R159" i="16"/>
  <c r="P159" i="16"/>
  <c r="BI158" i="16"/>
  <c r="BH158" i="16"/>
  <c r="BG158" i="16"/>
  <c r="BE158" i="16"/>
  <c r="T158" i="16"/>
  <c r="R158" i="16"/>
  <c r="P158" i="16"/>
  <c r="BI157" i="16"/>
  <c r="BH157" i="16"/>
  <c r="BG157" i="16"/>
  <c r="BE157" i="16"/>
  <c r="T157" i="16"/>
  <c r="R157" i="16"/>
  <c r="P157" i="16"/>
  <c r="BI156" i="16"/>
  <c r="BH156" i="16"/>
  <c r="BG156" i="16"/>
  <c r="BE156" i="16"/>
  <c r="T156" i="16"/>
  <c r="R156" i="16"/>
  <c r="P156" i="16"/>
  <c r="BI155" i="16"/>
  <c r="BH155" i="16"/>
  <c r="BG155" i="16"/>
  <c r="BE155" i="16"/>
  <c r="T155" i="16"/>
  <c r="R155" i="16"/>
  <c r="P155" i="16"/>
  <c r="BI154" i="16"/>
  <c r="BH154" i="16"/>
  <c r="BG154" i="16"/>
  <c r="BE154" i="16"/>
  <c r="T154" i="16"/>
  <c r="R154" i="16"/>
  <c r="P154" i="16"/>
  <c r="BI153" i="16"/>
  <c r="BH153" i="16"/>
  <c r="BG153" i="16"/>
  <c r="BE153" i="16"/>
  <c r="T153" i="16"/>
  <c r="R153" i="16"/>
  <c r="P153" i="16"/>
  <c r="BI152" i="16"/>
  <c r="BH152" i="16"/>
  <c r="BG152" i="16"/>
  <c r="BE152" i="16"/>
  <c r="T152" i="16"/>
  <c r="R152" i="16"/>
  <c r="P152" i="16"/>
  <c r="BI151" i="16"/>
  <c r="BH151" i="16"/>
  <c r="BG151" i="16"/>
  <c r="BE151" i="16"/>
  <c r="T151" i="16"/>
  <c r="R151" i="16"/>
  <c r="P151" i="16"/>
  <c r="BI150" i="16"/>
  <c r="BH150" i="16"/>
  <c r="BG150" i="16"/>
  <c r="BE150" i="16"/>
  <c r="T150" i="16"/>
  <c r="R150" i="16"/>
  <c r="P150" i="16"/>
  <c r="BI149" i="16"/>
  <c r="BH149" i="16"/>
  <c r="BG149" i="16"/>
  <c r="BE149" i="16"/>
  <c r="T149" i="16"/>
  <c r="R149" i="16"/>
  <c r="P149" i="16"/>
  <c r="BI148" i="16"/>
  <c r="BH148" i="16"/>
  <c r="BG148" i="16"/>
  <c r="BE148" i="16"/>
  <c r="T148" i="16"/>
  <c r="R148" i="16"/>
  <c r="P148" i="16"/>
  <c r="BI146" i="16"/>
  <c r="BH146" i="16"/>
  <c r="BG146" i="16"/>
  <c r="BE146" i="16"/>
  <c r="T146" i="16"/>
  <c r="R146" i="16"/>
  <c r="P146" i="16"/>
  <c r="BI145" i="16"/>
  <c r="BH145" i="16"/>
  <c r="BG145" i="16"/>
  <c r="BE145" i="16"/>
  <c r="T145" i="16"/>
  <c r="R145" i="16"/>
  <c r="P145" i="16"/>
  <c r="BI144" i="16"/>
  <c r="BH144" i="16"/>
  <c r="BG144" i="16"/>
  <c r="BE144" i="16"/>
  <c r="T144" i="16"/>
  <c r="R144" i="16"/>
  <c r="P144" i="16"/>
  <c r="BI143" i="16"/>
  <c r="BH143" i="16"/>
  <c r="BG143" i="16"/>
  <c r="BE143" i="16"/>
  <c r="T143" i="16"/>
  <c r="R143" i="16"/>
  <c r="P143" i="16"/>
  <c r="BI142" i="16"/>
  <c r="BH142" i="16"/>
  <c r="BG142" i="16"/>
  <c r="BE142" i="16"/>
  <c r="T142" i="16"/>
  <c r="R142" i="16"/>
  <c r="P142" i="16"/>
  <c r="BI141" i="16"/>
  <c r="BH141" i="16"/>
  <c r="BG141" i="16"/>
  <c r="BE141" i="16"/>
  <c r="T141" i="16"/>
  <c r="R141" i="16"/>
  <c r="P141" i="16"/>
  <c r="BI140" i="16"/>
  <c r="BH140" i="16"/>
  <c r="BG140" i="16"/>
  <c r="BE140" i="16"/>
  <c r="T140" i="16"/>
  <c r="R140" i="16"/>
  <c r="P140" i="16"/>
  <c r="BI139" i="16"/>
  <c r="BH139" i="16"/>
  <c r="BG139" i="16"/>
  <c r="BE139" i="16"/>
  <c r="T139" i="16"/>
  <c r="R139" i="16"/>
  <c r="P139" i="16"/>
  <c r="BI138" i="16"/>
  <c r="BH138" i="16"/>
  <c r="BG138" i="16"/>
  <c r="BE138" i="16"/>
  <c r="T138" i="16"/>
  <c r="R138" i="16"/>
  <c r="P138" i="16"/>
  <c r="BI136" i="16"/>
  <c r="BH136" i="16"/>
  <c r="BG136" i="16"/>
  <c r="BE136" i="16"/>
  <c r="T136" i="16"/>
  <c r="R136" i="16"/>
  <c r="P136" i="16"/>
  <c r="BI135" i="16"/>
  <c r="BH135" i="16"/>
  <c r="BG135" i="16"/>
  <c r="BE135" i="16"/>
  <c r="T135" i="16"/>
  <c r="R135" i="16"/>
  <c r="P135" i="16"/>
  <c r="BI134" i="16"/>
  <c r="BH134" i="16"/>
  <c r="BG134" i="16"/>
  <c r="BE134" i="16"/>
  <c r="T134" i="16"/>
  <c r="R134" i="16"/>
  <c r="P134" i="16"/>
  <c r="BI133" i="16"/>
  <c r="BH133" i="16"/>
  <c r="BG133" i="16"/>
  <c r="BE133" i="16"/>
  <c r="T133" i="16"/>
  <c r="R133" i="16"/>
  <c r="P133" i="16"/>
  <c r="BI132" i="16"/>
  <c r="BH132" i="16"/>
  <c r="BG132" i="16"/>
  <c r="BE132" i="16"/>
  <c r="T132" i="16"/>
  <c r="R132" i="16"/>
  <c r="P132" i="16"/>
  <c r="BI131" i="16"/>
  <c r="BH131" i="16"/>
  <c r="BG131" i="16"/>
  <c r="BE131" i="16"/>
  <c r="T131" i="16"/>
  <c r="R131" i="16"/>
  <c r="P131" i="16"/>
  <c r="BI130" i="16"/>
  <c r="BH130" i="16"/>
  <c r="BG130" i="16"/>
  <c r="BE130" i="16"/>
  <c r="T130" i="16"/>
  <c r="R130" i="16"/>
  <c r="P130" i="16"/>
  <c r="BI129" i="16"/>
  <c r="BH129" i="16"/>
  <c r="BG129" i="16"/>
  <c r="BE129" i="16"/>
  <c r="T129" i="16"/>
  <c r="R129" i="16"/>
  <c r="P129" i="16"/>
  <c r="BI128" i="16"/>
  <c r="BH128" i="16"/>
  <c r="BG128" i="16"/>
  <c r="BE128" i="16"/>
  <c r="T128" i="16"/>
  <c r="R128" i="16"/>
  <c r="P128" i="16"/>
  <c r="BI127" i="16"/>
  <c r="BH127" i="16"/>
  <c r="BG127" i="16"/>
  <c r="BE127" i="16"/>
  <c r="T127" i="16"/>
  <c r="R127" i="16"/>
  <c r="P127" i="16"/>
  <c r="BI126" i="16"/>
  <c r="BH126" i="16"/>
  <c r="BG126" i="16"/>
  <c r="BE126" i="16"/>
  <c r="T126" i="16"/>
  <c r="R126" i="16"/>
  <c r="P126" i="16"/>
  <c r="BI125" i="16"/>
  <c r="BH125" i="16"/>
  <c r="BG125" i="16"/>
  <c r="BE125" i="16"/>
  <c r="T125" i="16"/>
  <c r="R125" i="16"/>
  <c r="P125" i="16"/>
  <c r="BI124" i="16"/>
  <c r="BH124" i="16"/>
  <c r="BG124" i="16"/>
  <c r="BE124" i="16"/>
  <c r="T124" i="16"/>
  <c r="R124" i="16"/>
  <c r="P124" i="16"/>
  <c r="BI123" i="16"/>
  <c r="BH123" i="16"/>
  <c r="BG123" i="16"/>
  <c r="BE123" i="16"/>
  <c r="T123" i="16"/>
  <c r="R123" i="16"/>
  <c r="P123" i="16"/>
  <c r="F115" i="16"/>
  <c r="E113" i="16"/>
  <c r="F89" i="16"/>
  <c r="E87" i="16"/>
  <c r="J24" i="16"/>
  <c r="E24" i="16"/>
  <c r="J118" i="16"/>
  <c r="J23" i="16"/>
  <c r="J21" i="16"/>
  <c r="E21" i="16"/>
  <c r="J91" i="16" s="1"/>
  <c r="J20" i="16"/>
  <c r="J18" i="16"/>
  <c r="E18" i="16"/>
  <c r="F118" i="16"/>
  <c r="J17" i="16"/>
  <c r="J15" i="16"/>
  <c r="E15" i="16"/>
  <c r="F117" i="16"/>
  <c r="J14" i="16"/>
  <c r="J12" i="16"/>
  <c r="J115" i="16"/>
  <c r="E7" i="16"/>
  <c r="E111" i="16" s="1"/>
  <c r="J39" i="15"/>
  <c r="J38" i="15"/>
  <c r="AY110" i="1"/>
  <c r="J37" i="15"/>
  <c r="AX110" i="1" s="1"/>
  <c r="BI189" i="15"/>
  <c r="BH189" i="15"/>
  <c r="BG189" i="15"/>
  <c r="BE189" i="15"/>
  <c r="T189" i="15"/>
  <c r="R189" i="15"/>
  <c r="P189" i="15"/>
  <c r="BI188" i="15"/>
  <c r="BH188" i="15"/>
  <c r="BG188" i="15"/>
  <c r="BE188" i="15"/>
  <c r="T188" i="15"/>
  <c r="R188" i="15"/>
  <c r="P188" i="15"/>
  <c r="BI185" i="15"/>
  <c r="BH185" i="15"/>
  <c r="BG185" i="15"/>
  <c r="BE185" i="15"/>
  <c r="T185" i="15"/>
  <c r="R185" i="15"/>
  <c r="P185" i="15"/>
  <c r="BI182" i="15"/>
  <c r="BH182" i="15"/>
  <c r="BG182" i="15"/>
  <c r="BE182" i="15"/>
  <c r="T182" i="15"/>
  <c r="R182" i="15"/>
  <c r="P182" i="15"/>
  <c r="BI178" i="15"/>
  <c r="BH178" i="15"/>
  <c r="BG178" i="15"/>
  <c r="BE178" i="15"/>
  <c r="T178" i="15"/>
  <c r="R178" i="15"/>
  <c r="P178" i="15"/>
  <c r="BI176" i="15"/>
  <c r="BH176" i="15"/>
  <c r="BG176" i="15"/>
  <c r="BE176" i="15"/>
  <c r="T176" i="15"/>
  <c r="R176" i="15"/>
  <c r="P176" i="15"/>
  <c r="BI174" i="15"/>
  <c r="BH174" i="15"/>
  <c r="BG174" i="15"/>
  <c r="BE174" i="15"/>
  <c r="T174" i="15"/>
  <c r="R174" i="15"/>
  <c r="P174" i="15"/>
  <c r="BI172" i="15"/>
  <c r="BH172" i="15"/>
  <c r="BG172" i="15"/>
  <c r="BE172" i="15"/>
  <c r="T172" i="15"/>
  <c r="R172" i="15"/>
  <c r="P172" i="15"/>
  <c r="BI170" i="15"/>
  <c r="BH170" i="15"/>
  <c r="BG170" i="15"/>
  <c r="BE170" i="15"/>
  <c r="T170" i="15"/>
  <c r="R170" i="15"/>
  <c r="P170" i="15"/>
  <c r="BI165" i="15"/>
  <c r="BH165" i="15"/>
  <c r="BG165" i="15"/>
  <c r="BE165" i="15"/>
  <c r="T165" i="15"/>
  <c r="R165" i="15"/>
  <c r="P165" i="15"/>
  <c r="BI159" i="15"/>
  <c r="BH159" i="15"/>
  <c r="BG159" i="15"/>
  <c r="BE159" i="15"/>
  <c r="T159" i="15"/>
  <c r="R159" i="15"/>
  <c r="P159" i="15"/>
  <c r="BI153" i="15"/>
  <c r="BH153" i="15"/>
  <c r="BG153" i="15"/>
  <c r="BE153" i="15"/>
  <c r="T153" i="15"/>
  <c r="R153" i="15"/>
  <c r="P153" i="15"/>
  <c r="BI147" i="15"/>
  <c r="BH147" i="15"/>
  <c r="BG147" i="15"/>
  <c r="BE147" i="15"/>
  <c r="T147" i="15"/>
  <c r="R147" i="15"/>
  <c r="P147" i="15"/>
  <c r="BI141" i="15"/>
  <c r="BH141" i="15"/>
  <c r="BG141" i="15"/>
  <c r="BE141" i="15"/>
  <c r="T141" i="15"/>
  <c r="R141" i="15"/>
  <c r="P141" i="15"/>
  <c r="BI135" i="15"/>
  <c r="BH135" i="15"/>
  <c r="BG135" i="15"/>
  <c r="BE135" i="15"/>
  <c r="T135" i="15"/>
  <c r="R135" i="15"/>
  <c r="P135" i="15"/>
  <c r="BI132" i="15"/>
  <c r="BH132" i="15"/>
  <c r="BG132" i="15"/>
  <c r="BE132" i="15"/>
  <c r="T132" i="15"/>
  <c r="R132" i="15"/>
  <c r="P132" i="15"/>
  <c r="BI127" i="15"/>
  <c r="BH127" i="15"/>
  <c r="BG127" i="15"/>
  <c r="BE127" i="15"/>
  <c r="T127" i="15"/>
  <c r="R127" i="15"/>
  <c r="P127" i="15"/>
  <c r="F118" i="15"/>
  <c r="E116" i="15"/>
  <c r="F91" i="15"/>
  <c r="E89" i="15"/>
  <c r="J26" i="15"/>
  <c r="E26" i="15"/>
  <c r="J121" i="15" s="1"/>
  <c r="J25" i="15"/>
  <c r="J23" i="15"/>
  <c r="E23" i="15"/>
  <c r="J120" i="15"/>
  <c r="J22" i="15"/>
  <c r="J20" i="15"/>
  <c r="E20" i="15"/>
  <c r="F94" i="15" s="1"/>
  <c r="J19" i="15"/>
  <c r="J17" i="15"/>
  <c r="E17" i="15"/>
  <c r="F120" i="15" s="1"/>
  <c r="J16" i="15"/>
  <c r="J14" i="15"/>
  <c r="J118" i="15"/>
  <c r="E7" i="15"/>
  <c r="E85" i="15" s="1"/>
  <c r="J39" i="14"/>
  <c r="J38" i="14"/>
  <c r="AY109" i="1" s="1"/>
  <c r="J37" i="14"/>
  <c r="AX109" i="1"/>
  <c r="BI226" i="14"/>
  <c r="BH226" i="14"/>
  <c r="BG226" i="14"/>
  <c r="BE226" i="14"/>
  <c r="T226" i="14"/>
  <c r="R226" i="14"/>
  <c r="P226" i="14"/>
  <c r="BI225" i="14"/>
  <c r="BH225" i="14"/>
  <c r="BG225" i="14"/>
  <c r="BE225" i="14"/>
  <c r="T225" i="14"/>
  <c r="R225" i="14"/>
  <c r="P225" i="14"/>
  <c r="BI222" i="14"/>
  <c r="BH222" i="14"/>
  <c r="BG222" i="14"/>
  <c r="BE222" i="14"/>
  <c r="T222" i="14"/>
  <c r="R222" i="14"/>
  <c r="P222" i="14"/>
  <c r="BI219" i="14"/>
  <c r="BH219" i="14"/>
  <c r="BG219" i="14"/>
  <c r="BE219" i="14"/>
  <c r="T219" i="14"/>
  <c r="R219" i="14"/>
  <c r="P219" i="14"/>
  <c r="BI216" i="14"/>
  <c r="BH216" i="14"/>
  <c r="BG216" i="14"/>
  <c r="BE216" i="14"/>
  <c r="T216" i="14"/>
  <c r="R216" i="14"/>
  <c r="P216" i="14"/>
  <c r="BI214" i="14"/>
  <c r="BH214" i="14"/>
  <c r="BG214" i="14"/>
  <c r="BE214" i="14"/>
  <c r="T214" i="14"/>
  <c r="R214" i="14"/>
  <c r="P214" i="14"/>
  <c r="BI210" i="14"/>
  <c r="BH210" i="14"/>
  <c r="BG210" i="14"/>
  <c r="BE210" i="14"/>
  <c r="T210" i="14"/>
  <c r="R210" i="14"/>
  <c r="P210" i="14"/>
  <c r="BI206" i="14"/>
  <c r="BH206" i="14"/>
  <c r="BG206" i="14"/>
  <c r="BE206" i="14"/>
  <c r="T206" i="14"/>
  <c r="R206" i="14"/>
  <c r="P206" i="14"/>
  <c r="BI203" i="14"/>
  <c r="BH203" i="14"/>
  <c r="BG203" i="14"/>
  <c r="BE203" i="14"/>
  <c r="T203" i="14"/>
  <c r="R203" i="14"/>
  <c r="P203" i="14"/>
  <c r="BI201" i="14"/>
  <c r="BH201" i="14"/>
  <c r="BG201" i="14"/>
  <c r="BE201" i="14"/>
  <c r="T201" i="14"/>
  <c r="R201" i="14"/>
  <c r="P201" i="14"/>
  <c r="BI199" i="14"/>
  <c r="BH199" i="14"/>
  <c r="BG199" i="14"/>
  <c r="BE199" i="14"/>
  <c r="T199" i="14"/>
  <c r="R199" i="14"/>
  <c r="P199" i="14"/>
  <c r="BI197" i="14"/>
  <c r="BH197" i="14"/>
  <c r="BG197" i="14"/>
  <c r="BE197" i="14"/>
  <c r="T197" i="14"/>
  <c r="R197" i="14"/>
  <c r="P197" i="14"/>
  <c r="BI195" i="14"/>
  <c r="BH195" i="14"/>
  <c r="BG195" i="14"/>
  <c r="BE195" i="14"/>
  <c r="T195" i="14"/>
  <c r="R195" i="14"/>
  <c r="P195" i="14"/>
  <c r="BI192" i="14"/>
  <c r="BH192" i="14"/>
  <c r="BG192" i="14"/>
  <c r="BE192" i="14"/>
  <c r="T192" i="14"/>
  <c r="R192" i="14"/>
  <c r="P192" i="14"/>
  <c r="BI187" i="14"/>
  <c r="BH187" i="14"/>
  <c r="BG187" i="14"/>
  <c r="BE187" i="14"/>
  <c r="T187" i="14"/>
  <c r="R187" i="14"/>
  <c r="P187" i="14"/>
  <c r="BI182" i="14"/>
  <c r="BH182" i="14"/>
  <c r="BG182" i="14"/>
  <c r="BE182" i="14"/>
  <c r="T182" i="14"/>
  <c r="R182" i="14"/>
  <c r="P182" i="14"/>
  <c r="BI178" i="14"/>
  <c r="BH178" i="14"/>
  <c r="BG178" i="14"/>
  <c r="BE178" i="14"/>
  <c r="T178" i="14"/>
  <c r="R178" i="14"/>
  <c r="P178" i="14"/>
  <c r="BI173" i="14"/>
  <c r="BH173" i="14"/>
  <c r="BG173" i="14"/>
  <c r="BE173" i="14"/>
  <c r="T173" i="14"/>
  <c r="R173" i="14"/>
  <c r="P173" i="14"/>
  <c r="BI169" i="14"/>
  <c r="BH169" i="14"/>
  <c r="BG169" i="14"/>
  <c r="BE169" i="14"/>
  <c r="T169" i="14"/>
  <c r="R169" i="14"/>
  <c r="P169" i="14"/>
  <c r="BI165" i="14"/>
  <c r="BH165" i="14"/>
  <c r="BG165" i="14"/>
  <c r="BE165" i="14"/>
  <c r="T165" i="14"/>
  <c r="R165" i="14"/>
  <c r="P165" i="14"/>
  <c r="BI161" i="14"/>
  <c r="BH161" i="14"/>
  <c r="BG161" i="14"/>
  <c r="BE161" i="14"/>
  <c r="T161" i="14"/>
  <c r="R161" i="14"/>
  <c r="P161" i="14"/>
  <c r="BI159" i="14"/>
  <c r="BH159" i="14"/>
  <c r="BG159" i="14"/>
  <c r="BE159" i="14"/>
  <c r="T159" i="14"/>
  <c r="R159" i="14"/>
  <c r="P159" i="14"/>
  <c r="BI157" i="14"/>
  <c r="BH157" i="14"/>
  <c r="BG157" i="14"/>
  <c r="BE157" i="14"/>
  <c r="T157" i="14"/>
  <c r="R157" i="14"/>
  <c r="P157" i="14"/>
  <c r="BI155" i="14"/>
  <c r="BH155" i="14"/>
  <c r="BG155" i="14"/>
  <c r="BE155" i="14"/>
  <c r="T155" i="14"/>
  <c r="R155" i="14"/>
  <c r="P155" i="14"/>
  <c r="BI153" i="14"/>
  <c r="BH153" i="14"/>
  <c r="BG153" i="14"/>
  <c r="BE153" i="14"/>
  <c r="T153" i="14"/>
  <c r="R153" i="14"/>
  <c r="P153" i="14"/>
  <c r="BI149" i="14"/>
  <c r="BH149" i="14"/>
  <c r="BG149" i="14"/>
  <c r="BE149" i="14"/>
  <c r="T149" i="14"/>
  <c r="R149" i="14"/>
  <c r="P149" i="14"/>
  <c r="BI145" i="14"/>
  <c r="BH145" i="14"/>
  <c r="BG145" i="14"/>
  <c r="BE145" i="14"/>
  <c r="T145" i="14"/>
  <c r="R145" i="14"/>
  <c r="P145" i="14"/>
  <c r="BI141" i="14"/>
  <c r="BH141" i="14"/>
  <c r="BG141" i="14"/>
  <c r="BE141" i="14"/>
  <c r="T141" i="14"/>
  <c r="R141" i="14"/>
  <c r="P141" i="14"/>
  <c r="BI138" i="14"/>
  <c r="BH138" i="14"/>
  <c r="BG138" i="14"/>
  <c r="BE138" i="14"/>
  <c r="T138" i="14"/>
  <c r="R138" i="14"/>
  <c r="P138" i="14"/>
  <c r="BI134" i="14"/>
  <c r="BH134" i="14"/>
  <c r="BG134" i="14"/>
  <c r="BE134" i="14"/>
  <c r="T134" i="14"/>
  <c r="R134" i="14"/>
  <c r="P134" i="14"/>
  <c r="BI130" i="14"/>
  <c r="BH130" i="14"/>
  <c r="BG130" i="14"/>
  <c r="BE130" i="14"/>
  <c r="T130" i="14"/>
  <c r="R130" i="14"/>
  <c r="P130" i="14"/>
  <c r="BI127" i="14"/>
  <c r="BH127" i="14"/>
  <c r="BG127" i="14"/>
  <c r="BE127" i="14"/>
  <c r="T127" i="14"/>
  <c r="R127" i="14"/>
  <c r="P127" i="14"/>
  <c r="F118" i="14"/>
  <c r="E116" i="14"/>
  <c r="F91" i="14"/>
  <c r="E89" i="14"/>
  <c r="J26" i="14"/>
  <c r="E26" i="14"/>
  <c r="J121" i="14" s="1"/>
  <c r="J25" i="14"/>
  <c r="J23" i="14"/>
  <c r="E23" i="14"/>
  <c r="J120" i="14" s="1"/>
  <c r="J22" i="14"/>
  <c r="J20" i="14"/>
  <c r="E20" i="14"/>
  <c r="F121" i="14" s="1"/>
  <c r="J19" i="14"/>
  <c r="J17" i="14"/>
  <c r="E17" i="14"/>
  <c r="F120" i="14" s="1"/>
  <c r="J16" i="14"/>
  <c r="J14" i="14"/>
  <c r="J91" i="14"/>
  <c r="E7" i="14"/>
  <c r="E112" i="14" s="1"/>
  <c r="J39" i="13"/>
  <c r="J38" i="13"/>
  <c r="AY108" i="1" s="1"/>
  <c r="J37" i="13"/>
  <c r="AX108" i="1"/>
  <c r="BI215" i="13"/>
  <c r="BH215" i="13"/>
  <c r="BG215" i="13"/>
  <c r="BE215" i="13"/>
  <c r="T215" i="13"/>
  <c r="R215" i="13"/>
  <c r="P215" i="13"/>
  <c r="BI214" i="13"/>
  <c r="BH214" i="13"/>
  <c r="BG214" i="13"/>
  <c r="BE214" i="13"/>
  <c r="T214" i="13"/>
  <c r="R214" i="13"/>
  <c r="P214" i="13"/>
  <c r="BI211" i="13"/>
  <c r="BH211" i="13"/>
  <c r="BG211" i="13"/>
  <c r="BE211" i="13"/>
  <c r="T211" i="13"/>
  <c r="R211" i="13"/>
  <c r="P211" i="13"/>
  <c r="BI208" i="13"/>
  <c r="BH208" i="13"/>
  <c r="BG208" i="13"/>
  <c r="BE208" i="13"/>
  <c r="T208" i="13"/>
  <c r="R208" i="13"/>
  <c r="P208" i="13"/>
  <c r="BI205" i="13"/>
  <c r="BH205" i="13"/>
  <c r="BG205" i="13"/>
  <c r="BE205" i="13"/>
  <c r="T205" i="13"/>
  <c r="R205" i="13"/>
  <c r="P205" i="13"/>
  <c r="BI203" i="13"/>
  <c r="BH203" i="13"/>
  <c r="BG203" i="13"/>
  <c r="BE203" i="13"/>
  <c r="T203" i="13"/>
  <c r="R203" i="13"/>
  <c r="P203" i="13"/>
  <c r="BI199" i="13"/>
  <c r="BH199" i="13"/>
  <c r="BG199" i="13"/>
  <c r="BE199" i="13"/>
  <c r="T199" i="13"/>
  <c r="R199" i="13"/>
  <c r="P199" i="13"/>
  <c r="BI196" i="13"/>
  <c r="BH196" i="13"/>
  <c r="BG196" i="13"/>
  <c r="BE196" i="13"/>
  <c r="T196" i="13"/>
  <c r="R196" i="13"/>
  <c r="P196" i="13"/>
  <c r="BI194" i="13"/>
  <c r="BH194" i="13"/>
  <c r="BG194" i="13"/>
  <c r="BE194" i="13"/>
  <c r="T194" i="13"/>
  <c r="R194" i="13"/>
  <c r="P194" i="13"/>
  <c r="BI192" i="13"/>
  <c r="BH192" i="13"/>
  <c r="BG192" i="13"/>
  <c r="BE192" i="13"/>
  <c r="T192" i="13"/>
  <c r="R192" i="13"/>
  <c r="P192" i="13"/>
  <c r="BI190" i="13"/>
  <c r="BH190" i="13"/>
  <c r="BG190" i="13"/>
  <c r="BE190" i="13"/>
  <c r="T190" i="13"/>
  <c r="R190" i="13"/>
  <c r="P190" i="13"/>
  <c r="BI188" i="13"/>
  <c r="BH188" i="13"/>
  <c r="BG188" i="13"/>
  <c r="BE188" i="13"/>
  <c r="T188" i="13"/>
  <c r="R188" i="13"/>
  <c r="P188" i="13"/>
  <c r="BI183" i="13"/>
  <c r="BH183" i="13"/>
  <c r="BG183" i="13"/>
  <c r="BE183" i="13"/>
  <c r="T183" i="13"/>
  <c r="R183" i="13"/>
  <c r="P183" i="13"/>
  <c r="BI177" i="13"/>
  <c r="BH177" i="13"/>
  <c r="BG177" i="13"/>
  <c r="BE177" i="13"/>
  <c r="T177" i="13"/>
  <c r="R177" i="13"/>
  <c r="P177" i="13"/>
  <c r="BI171" i="13"/>
  <c r="BH171" i="13"/>
  <c r="BG171" i="13"/>
  <c r="BE171" i="13"/>
  <c r="T171" i="13"/>
  <c r="R171" i="13"/>
  <c r="P171" i="13"/>
  <c r="BI165" i="13"/>
  <c r="BH165" i="13"/>
  <c r="BG165" i="13"/>
  <c r="BE165" i="13"/>
  <c r="T165" i="13"/>
  <c r="R165" i="13"/>
  <c r="P165" i="13"/>
  <c r="BI159" i="13"/>
  <c r="BH159" i="13"/>
  <c r="BG159" i="13"/>
  <c r="BE159" i="13"/>
  <c r="T159" i="13"/>
  <c r="R159" i="13"/>
  <c r="P159" i="13"/>
  <c r="BI153" i="13"/>
  <c r="BH153" i="13"/>
  <c r="BG153" i="13"/>
  <c r="BE153" i="13"/>
  <c r="T153" i="13"/>
  <c r="R153" i="13"/>
  <c r="P153" i="13"/>
  <c r="BI151" i="13"/>
  <c r="BH151" i="13"/>
  <c r="BG151" i="13"/>
  <c r="BE151" i="13"/>
  <c r="T151" i="13"/>
  <c r="R151" i="13"/>
  <c r="P151" i="13"/>
  <c r="BI149" i="13"/>
  <c r="BH149" i="13"/>
  <c r="BG149" i="13"/>
  <c r="BE149" i="13"/>
  <c r="T149" i="13"/>
  <c r="R149" i="13"/>
  <c r="P149" i="13"/>
  <c r="BI147" i="13"/>
  <c r="BH147" i="13"/>
  <c r="BG147" i="13"/>
  <c r="BE147" i="13"/>
  <c r="T147" i="13"/>
  <c r="R147" i="13"/>
  <c r="P147" i="13"/>
  <c r="BI145" i="13"/>
  <c r="BH145" i="13"/>
  <c r="BG145" i="13"/>
  <c r="BE145" i="13"/>
  <c r="T145" i="13"/>
  <c r="R145" i="13"/>
  <c r="P145" i="13"/>
  <c r="BI139" i="13"/>
  <c r="BH139" i="13"/>
  <c r="BG139" i="13"/>
  <c r="BE139" i="13"/>
  <c r="T139" i="13"/>
  <c r="R139" i="13"/>
  <c r="P139" i="13"/>
  <c r="BI136" i="13"/>
  <c r="BH136" i="13"/>
  <c r="BG136" i="13"/>
  <c r="BE136" i="13"/>
  <c r="T136" i="13"/>
  <c r="R136" i="13"/>
  <c r="P136" i="13"/>
  <c r="BI130" i="13"/>
  <c r="BH130" i="13"/>
  <c r="BG130" i="13"/>
  <c r="BE130" i="13"/>
  <c r="T130" i="13"/>
  <c r="R130" i="13"/>
  <c r="P130" i="13"/>
  <c r="BI127" i="13"/>
  <c r="BH127" i="13"/>
  <c r="BG127" i="13"/>
  <c r="BE127" i="13"/>
  <c r="T127" i="13"/>
  <c r="R127" i="13"/>
  <c r="P127" i="13"/>
  <c r="F118" i="13"/>
  <c r="E116" i="13"/>
  <c r="F91" i="13"/>
  <c r="E89" i="13"/>
  <c r="J26" i="13"/>
  <c r="E26" i="13"/>
  <c r="J121" i="13" s="1"/>
  <c r="J25" i="13"/>
  <c r="J23" i="13"/>
  <c r="E23" i="13"/>
  <c r="J93" i="13" s="1"/>
  <c r="J22" i="13"/>
  <c r="J20" i="13"/>
  <c r="E20" i="13"/>
  <c r="F121" i="13"/>
  <c r="J19" i="13"/>
  <c r="J17" i="13"/>
  <c r="E17" i="13"/>
  <c r="F120" i="13" s="1"/>
  <c r="J16" i="13"/>
  <c r="J14" i="13"/>
  <c r="J91" i="13"/>
  <c r="E7" i="13"/>
  <c r="E112" i="13"/>
  <c r="J39" i="12"/>
  <c r="J38" i="12"/>
  <c r="AY107" i="1"/>
  <c r="J37" i="12"/>
  <c r="AX107" i="1"/>
  <c r="BI221" i="12"/>
  <c r="BH221" i="12"/>
  <c r="BG221" i="12"/>
  <c r="BE221" i="12"/>
  <c r="T221" i="12"/>
  <c r="R221" i="12"/>
  <c r="P221" i="12"/>
  <c r="BI220" i="12"/>
  <c r="BH220" i="12"/>
  <c r="BG220" i="12"/>
  <c r="BE220" i="12"/>
  <c r="T220" i="12"/>
  <c r="R220" i="12"/>
  <c r="P220" i="12"/>
  <c r="BI217" i="12"/>
  <c r="BH217" i="12"/>
  <c r="BG217" i="12"/>
  <c r="BE217" i="12"/>
  <c r="T217" i="12"/>
  <c r="R217" i="12"/>
  <c r="P217" i="12"/>
  <c r="BI214" i="12"/>
  <c r="BH214" i="12"/>
  <c r="BG214" i="12"/>
  <c r="BE214" i="12"/>
  <c r="T214" i="12"/>
  <c r="R214" i="12"/>
  <c r="P214" i="12"/>
  <c r="BI211" i="12"/>
  <c r="BH211" i="12"/>
  <c r="BG211" i="12"/>
  <c r="BE211" i="12"/>
  <c r="T211" i="12"/>
  <c r="R211" i="12"/>
  <c r="P211" i="12"/>
  <c r="BI209" i="12"/>
  <c r="BH209" i="12"/>
  <c r="BG209" i="12"/>
  <c r="BE209" i="12"/>
  <c r="T209" i="12"/>
  <c r="R209" i="12"/>
  <c r="P209" i="12"/>
  <c r="BI205" i="12"/>
  <c r="BH205" i="12"/>
  <c r="BG205" i="12"/>
  <c r="BE205" i="12"/>
  <c r="T205" i="12"/>
  <c r="R205" i="12"/>
  <c r="P205" i="12"/>
  <c r="BI201" i="12"/>
  <c r="BH201" i="12"/>
  <c r="BG201" i="12"/>
  <c r="BE201" i="12"/>
  <c r="T201" i="12"/>
  <c r="R201" i="12"/>
  <c r="P201" i="12"/>
  <c r="BI198" i="12"/>
  <c r="BH198" i="12"/>
  <c r="BG198" i="12"/>
  <c r="BE198" i="12"/>
  <c r="T198" i="12"/>
  <c r="R198" i="12"/>
  <c r="P198" i="12"/>
  <c r="BI196" i="12"/>
  <c r="BH196" i="12"/>
  <c r="BG196" i="12"/>
  <c r="BE196" i="12"/>
  <c r="T196" i="12"/>
  <c r="R196" i="12"/>
  <c r="P196" i="12"/>
  <c r="BI194" i="12"/>
  <c r="BH194" i="12"/>
  <c r="BG194" i="12"/>
  <c r="BE194" i="12"/>
  <c r="T194" i="12"/>
  <c r="R194" i="12"/>
  <c r="P194" i="12"/>
  <c r="BI192" i="12"/>
  <c r="BH192" i="12"/>
  <c r="BG192" i="12"/>
  <c r="BE192" i="12"/>
  <c r="T192" i="12"/>
  <c r="R192" i="12"/>
  <c r="P192" i="12"/>
  <c r="BI190" i="12"/>
  <c r="BH190" i="12"/>
  <c r="BG190" i="12"/>
  <c r="BE190" i="12"/>
  <c r="T190" i="12"/>
  <c r="R190" i="12"/>
  <c r="P190" i="12"/>
  <c r="BI187" i="12"/>
  <c r="BH187" i="12"/>
  <c r="BG187" i="12"/>
  <c r="BE187" i="12"/>
  <c r="T187" i="12"/>
  <c r="R187" i="12"/>
  <c r="P187" i="12"/>
  <c r="BI182" i="12"/>
  <c r="BH182" i="12"/>
  <c r="BG182" i="12"/>
  <c r="BE182" i="12"/>
  <c r="T182" i="12"/>
  <c r="R182" i="12"/>
  <c r="P182" i="12"/>
  <c r="BI178" i="12"/>
  <c r="BH178" i="12"/>
  <c r="BG178" i="12"/>
  <c r="BE178" i="12"/>
  <c r="T178" i="12"/>
  <c r="R178" i="12"/>
  <c r="P178" i="12"/>
  <c r="BI174" i="12"/>
  <c r="BH174" i="12"/>
  <c r="BG174" i="12"/>
  <c r="BE174" i="12"/>
  <c r="T174" i="12"/>
  <c r="R174" i="12"/>
  <c r="P174" i="12"/>
  <c r="BI169" i="12"/>
  <c r="BH169" i="12"/>
  <c r="BG169" i="12"/>
  <c r="BE169" i="12"/>
  <c r="T169" i="12"/>
  <c r="R169" i="12"/>
  <c r="P169" i="12"/>
  <c r="BI165" i="12"/>
  <c r="BH165" i="12"/>
  <c r="BG165" i="12"/>
  <c r="BE165" i="12"/>
  <c r="T165" i="12"/>
  <c r="R165" i="12"/>
  <c r="P165" i="12"/>
  <c r="BI161" i="12"/>
  <c r="BH161" i="12"/>
  <c r="BG161" i="12"/>
  <c r="BE161" i="12"/>
  <c r="T161" i="12"/>
  <c r="R161" i="12"/>
  <c r="P161" i="12"/>
  <c r="BI157" i="12"/>
  <c r="BH157" i="12"/>
  <c r="BG157" i="12"/>
  <c r="BE157" i="12"/>
  <c r="T157" i="12"/>
  <c r="R157" i="12"/>
  <c r="P157" i="12"/>
  <c r="BI155" i="12"/>
  <c r="BH155" i="12"/>
  <c r="BG155" i="12"/>
  <c r="BE155" i="12"/>
  <c r="T155" i="12"/>
  <c r="R155" i="12"/>
  <c r="P155" i="12"/>
  <c r="BI153" i="12"/>
  <c r="BH153" i="12"/>
  <c r="BG153" i="12"/>
  <c r="BE153" i="12"/>
  <c r="T153" i="12"/>
  <c r="R153" i="12"/>
  <c r="P153" i="12"/>
  <c r="BI151" i="12"/>
  <c r="BH151" i="12"/>
  <c r="BG151" i="12"/>
  <c r="BE151" i="12"/>
  <c r="T151" i="12"/>
  <c r="R151" i="12"/>
  <c r="P151" i="12"/>
  <c r="BI149" i="12"/>
  <c r="BH149" i="12"/>
  <c r="BG149" i="12"/>
  <c r="BE149" i="12"/>
  <c r="T149" i="12"/>
  <c r="R149" i="12"/>
  <c r="P149" i="12"/>
  <c r="BI145" i="12"/>
  <c r="BH145" i="12"/>
  <c r="BG145" i="12"/>
  <c r="BE145" i="12"/>
  <c r="T145" i="12"/>
  <c r="R145" i="12"/>
  <c r="P145" i="12"/>
  <c r="BI141" i="12"/>
  <c r="BH141" i="12"/>
  <c r="BG141" i="12"/>
  <c r="BE141" i="12"/>
  <c r="T141" i="12"/>
  <c r="R141" i="12"/>
  <c r="P141" i="12"/>
  <c r="BI138" i="12"/>
  <c r="BH138" i="12"/>
  <c r="BG138" i="12"/>
  <c r="BE138" i="12"/>
  <c r="T138" i="12"/>
  <c r="R138" i="12"/>
  <c r="P138" i="12"/>
  <c r="BI134" i="12"/>
  <c r="BH134" i="12"/>
  <c r="BG134" i="12"/>
  <c r="BE134" i="12"/>
  <c r="T134" i="12"/>
  <c r="R134" i="12"/>
  <c r="P134" i="12"/>
  <c r="BI130" i="12"/>
  <c r="BH130" i="12"/>
  <c r="BG130" i="12"/>
  <c r="BE130" i="12"/>
  <c r="T130" i="12"/>
  <c r="R130" i="12"/>
  <c r="P130" i="12"/>
  <c r="BI127" i="12"/>
  <c r="BH127" i="12"/>
  <c r="BG127" i="12"/>
  <c r="BE127" i="12"/>
  <c r="T127" i="12"/>
  <c r="R127" i="12"/>
  <c r="P127" i="12"/>
  <c r="F118" i="12"/>
  <c r="E116" i="12"/>
  <c r="F91" i="12"/>
  <c r="E89" i="12"/>
  <c r="J26" i="12"/>
  <c r="E26" i="12"/>
  <c r="J121" i="12" s="1"/>
  <c r="J25" i="12"/>
  <c r="J23" i="12"/>
  <c r="E23" i="12"/>
  <c r="J93" i="12"/>
  <c r="J22" i="12"/>
  <c r="J20" i="12"/>
  <c r="E20" i="12"/>
  <c r="F94" i="12" s="1"/>
  <c r="J19" i="12"/>
  <c r="J17" i="12"/>
  <c r="E17" i="12"/>
  <c r="F120" i="12" s="1"/>
  <c r="J16" i="12"/>
  <c r="J14" i="12"/>
  <c r="J118" i="12" s="1"/>
  <c r="E7" i="12"/>
  <c r="E85" i="12" s="1"/>
  <c r="J37" i="11"/>
  <c r="J36" i="11"/>
  <c r="AY105" i="1" s="1"/>
  <c r="J35" i="11"/>
  <c r="AX105" i="1" s="1"/>
  <c r="BI178" i="11"/>
  <c r="BH178" i="11"/>
  <c r="BG178" i="11"/>
  <c r="BE178" i="11"/>
  <c r="T178" i="11"/>
  <c r="T177" i="11"/>
  <c r="R178" i="11"/>
  <c r="R177" i="11" s="1"/>
  <c r="P178" i="11"/>
  <c r="P177" i="11" s="1"/>
  <c r="BI176" i="11"/>
  <c r="BH176" i="11"/>
  <c r="BG176" i="11"/>
  <c r="BE176" i="11"/>
  <c r="T176" i="11"/>
  <c r="R176" i="11"/>
  <c r="P176" i="11"/>
  <c r="BI175" i="11"/>
  <c r="BH175" i="11"/>
  <c r="BG175" i="11"/>
  <c r="BE175" i="11"/>
  <c r="T175" i="11"/>
  <c r="R175" i="11"/>
  <c r="P175" i="11"/>
  <c r="BI174" i="11"/>
  <c r="BH174" i="11"/>
  <c r="BG174" i="11"/>
  <c r="BE174" i="11"/>
  <c r="T174" i="11"/>
  <c r="R174" i="11"/>
  <c r="P174" i="11"/>
  <c r="BI173" i="11"/>
  <c r="BH173" i="11"/>
  <c r="BG173" i="11"/>
  <c r="BE173" i="11"/>
  <c r="T173" i="11"/>
  <c r="R173" i="11"/>
  <c r="P173" i="11"/>
  <c r="BI171" i="11"/>
  <c r="BH171" i="11"/>
  <c r="BG171" i="11"/>
  <c r="BE171" i="11"/>
  <c r="T171" i="11"/>
  <c r="R171" i="11"/>
  <c r="P171" i="11"/>
  <c r="BI170" i="11"/>
  <c r="BH170" i="11"/>
  <c r="BG170" i="11"/>
  <c r="BE170" i="11"/>
  <c r="T170" i="11"/>
  <c r="R170" i="11"/>
  <c r="P170" i="11"/>
  <c r="BI168" i="11"/>
  <c r="BH168" i="11"/>
  <c r="BG168" i="11"/>
  <c r="BE168" i="11"/>
  <c r="T168" i="11"/>
  <c r="R168" i="11"/>
  <c r="P168" i="11"/>
  <c r="BI167" i="11"/>
  <c r="BH167" i="11"/>
  <c r="BG167" i="11"/>
  <c r="BE167" i="11"/>
  <c r="T167" i="11"/>
  <c r="R167" i="11"/>
  <c r="P167" i="11"/>
  <c r="BI166" i="11"/>
  <c r="BH166" i="11"/>
  <c r="BG166" i="11"/>
  <c r="BE166" i="11"/>
  <c r="T166" i="11"/>
  <c r="R166" i="11"/>
  <c r="P166" i="11"/>
  <c r="BI165" i="11"/>
  <c r="BH165" i="11"/>
  <c r="BG165" i="11"/>
  <c r="BE165" i="11"/>
  <c r="T165" i="11"/>
  <c r="R165" i="11"/>
  <c r="P165" i="11"/>
  <c r="BI164" i="11"/>
  <c r="BH164" i="11"/>
  <c r="BG164" i="11"/>
  <c r="BE164" i="11"/>
  <c r="T164" i="11"/>
  <c r="R164" i="11"/>
  <c r="P164" i="11"/>
  <c r="BI163" i="11"/>
  <c r="BH163" i="11"/>
  <c r="BG163" i="11"/>
  <c r="BE163" i="11"/>
  <c r="T163" i="11"/>
  <c r="R163" i="11"/>
  <c r="P163" i="11"/>
  <c r="BI162" i="11"/>
  <c r="BH162" i="11"/>
  <c r="BG162" i="11"/>
  <c r="BE162" i="11"/>
  <c r="T162" i="11"/>
  <c r="R162" i="11"/>
  <c r="P162" i="11"/>
  <c r="BI161" i="11"/>
  <c r="BH161" i="11"/>
  <c r="BG161" i="11"/>
  <c r="BE161" i="11"/>
  <c r="T161" i="11"/>
  <c r="R161" i="11"/>
  <c r="P161" i="11"/>
  <c r="BI160" i="11"/>
  <c r="BH160" i="11"/>
  <c r="BG160" i="11"/>
  <c r="BE160" i="11"/>
  <c r="T160" i="11"/>
  <c r="R160" i="11"/>
  <c r="P160" i="11"/>
  <c r="BI158" i="11"/>
  <c r="BH158" i="11"/>
  <c r="BG158" i="11"/>
  <c r="BE158" i="11"/>
  <c r="T158" i="11"/>
  <c r="R158" i="11"/>
  <c r="P158" i="11"/>
  <c r="BI157" i="11"/>
  <c r="BH157" i="11"/>
  <c r="BG157" i="11"/>
  <c r="BE157" i="11"/>
  <c r="T157" i="11"/>
  <c r="R157" i="11"/>
  <c r="P157" i="11"/>
  <c r="BI156" i="11"/>
  <c r="BH156" i="11"/>
  <c r="BG156" i="11"/>
  <c r="BE156" i="11"/>
  <c r="T156" i="11"/>
  <c r="R156" i="11"/>
  <c r="P156" i="11"/>
  <c r="BI155" i="11"/>
  <c r="BH155" i="11"/>
  <c r="BG155" i="11"/>
  <c r="BE155" i="11"/>
  <c r="T155" i="11"/>
  <c r="R155" i="11"/>
  <c r="P155" i="11"/>
  <c r="BI154" i="11"/>
  <c r="BH154" i="11"/>
  <c r="BG154" i="11"/>
  <c r="BE154" i="11"/>
  <c r="T154" i="11"/>
  <c r="R154" i="11"/>
  <c r="P154" i="11"/>
  <c r="BI153" i="11"/>
  <c r="BH153" i="11"/>
  <c r="BG153" i="11"/>
  <c r="BE153" i="11"/>
  <c r="T153" i="11"/>
  <c r="R153" i="11"/>
  <c r="P153" i="11"/>
  <c r="BI152" i="11"/>
  <c r="BH152" i="11"/>
  <c r="BG152" i="11"/>
  <c r="BE152" i="11"/>
  <c r="T152" i="11"/>
  <c r="R152" i="11"/>
  <c r="P152" i="11"/>
  <c r="BI151" i="11"/>
  <c r="BH151" i="11"/>
  <c r="BG151" i="11"/>
  <c r="BE151" i="11"/>
  <c r="T151" i="11"/>
  <c r="R151" i="11"/>
  <c r="P151" i="11"/>
  <c r="BI150" i="11"/>
  <c r="BH150" i="11"/>
  <c r="BG150" i="11"/>
  <c r="BE150" i="11"/>
  <c r="T150" i="11"/>
  <c r="R150" i="11"/>
  <c r="P150" i="11"/>
  <c r="BI149" i="11"/>
  <c r="BH149" i="11"/>
  <c r="BG149" i="11"/>
  <c r="BE149" i="11"/>
  <c r="T149" i="11"/>
  <c r="R149" i="11"/>
  <c r="P149" i="11"/>
  <c r="BI148" i="11"/>
  <c r="BH148" i="11"/>
  <c r="BG148" i="11"/>
  <c r="BE148" i="11"/>
  <c r="T148" i="11"/>
  <c r="R148" i="11"/>
  <c r="P148" i="11"/>
  <c r="BI147" i="11"/>
  <c r="BH147" i="11"/>
  <c r="BG147" i="11"/>
  <c r="BE147" i="11"/>
  <c r="T147" i="11"/>
  <c r="R147" i="11"/>
  <c r="P147" i="11"/>
  <c r="BI146" i="11"/>
  <c r="BH146" i="11"/>
  <c r="BG146" i="11"/>
  <c r="BE146" i="11"/>
  <c r="T146" i="11"/>
  <c r="R146" i="11"/>
  <c r="P146" i="11"/>
  <c r="BI145" i="11"/>
  <c r="BH145" i="11"/>
  <c r="BG145" i="11"/>
  <c r="BE145" i="11"/>
  <c r="T145" i="11"/>
  <c r="R145" i="11"/>
  <c r="P145" i="11"/>
  <c r="BI144" i="11"/>
  <c r="BH144" i="11"/>
  <c r="BG144" i="11"/>
  <c r="BE144" i="11"/>
  <c r="T144" i="11"/>
  <c r="R144" i="11"/>
  <c r="P144" i="11"/>
  <c r="BI143" i="11"/>
  <c r="BH143" i="11"/>
  <c r="BG143" i="11"/>
  <c r="BE143" i="11"/>
  <c r="T143" i="11"/>
  <c r="R143" i="11"/>
  <c r="P143" i="11"/>
  <c r="BI142" i="11"/>
  <c r="BH142" i="11"/>
  <c r="BG142" i="11"/>
  <c r="BE142" i="11"/>
  <c r="T142" i="11"/>
  <c r="R142" i="11"/>
  <c r="P142" i="11"/>
  <c r="BI141" i="11"/>
  <c r="BH141" i="11"/>
  <c r="BG141" i="11"/>
  <c r="BE141" i="11"/>
  <c r="T141" i="11"/>
  <c r="R141" i="11"/>
  <c r="P141" i="1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BI138" i="11"/>
  <c r="BH138" i="11"/>
  <c r="BG138" i="11"/>
  <c r="BE138" i="11"/>
  <c r="T138" i="11"/>
  <c r="R138" i="11"/>
  <c r="P138" i="11"/>
  <c r="BI137" i="11"/>
  <c r="BH137" i="11"/>
  <c r="BG137" i="11"/>
  <c r="BE137" i="11"/>
  <c r="T137" i="11"/>
  <c r="R137" i="11"/>
  <c r="P137" i="11"/>
  <c r="BI136" i="11"/>
  <c r="BH136" i="11"/>
  <c r="BG136" i="11"/>
  <c r="BE136" i="11"/>
  <c r="T136" i="11"/>
  <c r="R136" i="11"/>
  <c r="P136" i="11"/>
  <c r="BI135" i="11"/>
  <c r="BH135" i="11"/>
  <c r="BG135" i="11"/>
  <c r="BE135" i="11"/>
  <c r="T135" i="11"/>
  <c r="R135" i="11"/>
  <c r="P135" i="11"/>
  <c r="BI134" i="11"/>
  <c r="BH134" i="11"/>
  <c r="BG134" i="11"/>
  <c r="BE134" i="11"/>
  <c r="T134" i="11"/>
  <c r="R134" i="11"/>
  <c r="P134" i="11"/>
  <c r="BI133" i="11"/>
  <c r="BH133" i="11"/>
  <c r="BG133" i="11"/>
  <c r="BE133" i="11"/>
  <c r="T133" i="11"/>
  <c r="R133" i="11"/>
  <c r="P133" i="11"/>
  <c r="BI132" i="11"/>
  <c r="BH132" i="11"/>
  <c r="BG132" i="11"/>
  <c r="BE132" i="11"/>
  <c r="T132" i="11"/>
  <c r="R132" i="11"/>
  <c r="P132" i="11"/>
  <c r="BI131" i="11"/>
  <c r="BH131" i="11"/>
  <c r="BG131" i="11"/>
  <c r="BE131" i="11"/>
  <c r="T131" i="11"/>
  <c r="R131" i="11"/>
  <c r="P131" i="11"/>
  <c r="BI128" i="11"/>
  <c r="BH128" i="11"/>
  <c r="BG128" i="11"/>
  <c r="BE128" i="11"/>
  <c r="T128" i="11"/>
  <c r="R128" i="11"/>
  <c r="P128" i="11"/>
  <c r="BI127" i="11"/>
  <c r="BH127" i="11"/>
  <c r="BG127" i="11"/>
  <c r="BE127" i="11"/>
  <c r="T127" i="11"/>
  <c r="R127" i="11"/>
  <c r="P127" i="11"/>
  <c r="F118" i="11"/>
  <c r="E116" i="11"/>
  <c r="F89" i="11"/>
  <c r="E87" i="11"/>
  <c r="J24" i="11"/>
  <c r="E24" i="11"/>
  <c r="J92" i="11"/>
  <c r="J23" i="11"/>
  <c r="J21" i="11"/>
  <c r="E21" i="11"/>
  <c r="J120" i="11" s="1"/>
  <c r="J20" i="11"/>
  <c r="J18" i="11"/>
  <c r="E18" i="11"/>
  <c r="F121" i="11"/>
  <c r="J17" i="11"/>
  <c r="J15" i="11"/>
  <c r="E15" i="11"/>
  <c r="F120" i="11" s="1"/>
  <c r="J14" i="11"/>
  <c r="J12" i="11"/>
  <c r="J118" i="11" s="1"/>
  <c r="E7" i="11"/>
  <c r="E85" i="11" s="1"/>
  <c r="J37" i="10"/>
  <c r="J36" i="10"/>
  <c r="AY104" i="1"/>
  <c r="J35" i="10"/>
  <c r="AX104" i="1"/>
  <c r="BI360" i="10"/>
  <c r="BH360" i="10"/>
  <c r="BG360" i="10"/>
  <c r="BE360" i="10"/>
  <c r="T360" i="10"/>
  <c r="R360" i="10"/>
  <c r="P360" i="10"/>
  <c r="BI359" i="10"/>
  <c r="BH359" i="10"/>
  <c r="BG359" i="10"/>
  <c r="BE359" i="10"/>
  <c r="T359" i="10"/>
  <c r="R359" i="10"/>
  <c r="P359" i="10"/>
  <c r="BI353" i="10"/>
  <c r="BH353" i="10"/>
  <c r="BG353" i="10"/>
  <c r="BE353" i="10"/>
  <c r="T353" i="10"/>
  <c r="T352" i="10" s="1"/>
  <c r="T351" i="10" s="1"/>
  <c r="R353" i="10"/>
  <c r="R352" i="10" s="1"/>
  <c r="R351" i="10" s="1"/>
  <c r="P353" i="10"/>
  <c r="P352" i="10"/>
  <c r="P351" i="10" s="1"/>
  <c r="BI350" i="10"/>
  <c r="BH350" i="10"/>
  <c r="BG350" i="10"/>
  <c r="BE350" i="10"/>
  <c r="T350" i="10"/>
  <c r="T349" i="10"/>
  <c r="R350" i="10"/>
  <c r="R349" i="10" s="1"/>
  <c r="P350" i="10"/>
  <c r="P349" i="10" s="1"/>
  <c r="BI345" i="10"/>
  <c r="BH345" i="10"/>
  <c r="BG345" i="10"/>
  <c r="BE345" i="10"/>
  <c r="T345" i="10"/>
  <c r="R345" i="10"/>
  <c r="P345" i="10"/>
  <c r="BI340" i="10"/>
  <c r="BH340" i="10"/>
  <c r="BG340" i="10"/>
  <c r="BE340" i="10"/>
  <c r="T340" i="10"/>
  <c r="R340" i="10"/>
  <c r="P340" i="10"/>
  <c r="BI335" i="10"/>
  <c r="BH335" i="10"/>
  <c r="BG335" i="10"/>
  <c r="BE335" i="10"/>
  <c r="T335" i="10"/>
  <c r="R335" i="10"/>
  <c r="P335" i="10"/>
  <c r="BI330" i="10"/>
  <c r="BH330" i="10"/>
  <c r="BG330" i="10"/>
  <c r="BE330" i="10"/>
  <c r="T330" i="10"/>
  <c r="R330" i="10"/>
  <c r="P330" i="10"/>
  <c r="BI326" i="10"/>
  <c r="BH326" i="10"/>
  <c r="BG326" i="10"/>
  <c r="BE326" i="10"/>
  <c r="T326" i="10"/>
  <c r="R326" i="10"/>
  <c r="P326" i="10"/>
  <c r="BI322" i="10"/>
  <c r="BH322" i="10"/>
  <c r="BG322" i="10"/>
  <c r="BE322" i="10"/>
  <c r="T322" i="10"/>
  <c r="R322" i="10"/>
  <c r="P322" i="10"/>
  <c r="BI318" i="10"/>
  <c r="BH318" i="10"/>
  <c r="BG318" i="10"/>
  <c r="BE318" i="10"/>
  <c r="T318" i="10"/>
  <c r="R318" i="10"/>
  <c r="P318" i="10"/>
  <c r="BI314" i="10"/>
  <c r="BH314" i="10"/>
  <c r="BG314" i="10"/>
  <c r="BE314" i="10"/>
  <c r="T314" i="10"/>
  <c r="R314" i="10"/>
  <c r="P314" i="10"/>
  <c r="BI310" i="10"/>
  <c r="BH310" i="10"/>
  <c r="BG310" i="10"/>
  <c r="BE310" i="10"/>
  <c r="T310" i="10"/>
  <c r="R310" i="10"/>
  <c r="P310" i="10"/>
  <c r="BI308" i="10"/>
  <c r="BH308" i="10"/>
  <c r="BG308" i="10"/>
  <c r="BE308" i="10"/>
  <c r="T308" i="10"/>
  <c r="R308" i="10"/>
  <c r="P308" i="10"/>
  <c r="BI306" i="10"/>
  <c r="BH306" i="10"/>
  <c r="BG306" i="10"/>
  <c r="BE306" i="10"/>
  <c r="T306" i="10"/>
  <c r="R306" i="10"/>
  <c r="P306" i="10"/>
  <c r="BI304" i="10"/>
  <c r="BH304" i="10"/>
  <c r="BG304" i="10"/>
  <c r="BE304" i="10"/>
  <c r="T304" i="10"/>
  <c r="R304" i="10"/>
  <c r="P304" i="10"/>
  <c r="BI302" i="10"/>
  <c r="BH302" i="10"/>
  <c r="BG302" i="10"/>
  <c r="BE302" i="10"/>
  <c r="T302" i="10"/>
  <c r="R302" i="10"/>
  <c r="P302" i="10"/>
  <c r="BI300" i="10"/>
  <c r="BH300" i="10"/>
  <c r="BG300" i="10"/>
  <c r="BE300" i="10"/>
  <c r="T300" i="10"/>
  <c r="R300" i="10"/>
  <c r="P300" i="10"/>
  <c r="BI299" i="10"/>
  <c r="BH299" i="10"/>
  <c r="BG299" i="10"/>
  <c r="BE299" i="10"/>
  <c r="T299" i="10"/>
  <c r="R299" i="10"/>
  <c r="P299" i="10"/>
  <c r="BI297" i="10"/>
  <c r="BH297" i="10"/>
  <c r="BG297" i="10"/>
  <c r="BE297" i="10"/>
  <c r="T297" i="10"/>
  <c r="R297" i="10"/>
  <c r="P297" i="10"/>
  <c r="BI296" i="10"/>
  <c r="BH296" i="10"/>
  <c r="BG296" i="10"/>
  <c r="BE296" i="10"/>
  <c r="T296" i="10"/>
  <c r="R296" i="10"/>
  <c r="P296" i="10"/>
  <c r="BI295" i="10"/>
  <c r="BH295" i="10"/>
  <c r="BG295" i="10"/>
  <c r="BE295" i="10"/>
  <c r="T295" i="10"/>
  <c r="R295" i="10"/>
  <c r="P295" i="10"/>
  <c r="BI294" i="10"/>
  <c r="BH294" i="10"/>
  <c r="BG294" i="10"/>
  <c r="BE294" i="10"/>
  <c r="T294" i="10"/>
  <c r="R294" i="10"/>
  <c r="P294" i="10"/>
  <c r="BI293" i="10"/>
  <c r="BH293" i="10"/>
  <c r="BG293" i="10"/>
  <c r="BE293" i="10"/>
  <c r="T293" i="10"/>
  <c r="R293" i="10"/>
  <c r="P293" i="10"/>
  <c r="BI291" i="10"/>
  <c r="BH291" i="10"/>
  <c r="BG291" i="10"/>
  <c r="BE291" i="10"/>
  <c r="T291" i="10"/>
  <c r="R291" i="10"/>
  <c r="P291" i="10"/>
  <c r="BI288" i="10"/>
  <c r="BH288" i="10"/>
  <c r="BG288" i="10"/>
  <c r="BE288" i="10"/>
  <c r="T288" i="10"/>
  <c r="R288" i="10"/>
  <c r="P288" i="10"/>
  <c r="BI287" i="10"/>
  <c r="BH287" i="10"/>
  <c r="BG287" i="10"/>
  <c r="BE287" i="10"/>
  <c r="T287" i="10"/>
  <c r="R287" i="10"/>
  <c r="P287" i="10"/>
  <c r="BI285" i="10"/>
  <c r="BH285" i="10"/>
  <c r="BG285" i="10"/>
  <c r="BE285" i="10"/>
  <c r="T285" i="10"/>
  <c r="R285" i="10"/>
  <c r="P285" i="10"/>
  <c r="BI281" i="10"/>
  <c r="BH281" i="10"/>
  <c r="BG281" i="10"/>
  <c r="BE281" i="10"/>
  <c r="T281" i="10"/>
  <c r="R281" i="10"/>
  <c r="P281" i="10"/>
  <c r="BI279" i="10"/>
  <c r="BH279" i="10"/>
  <c r="BG279" i="10"/>
  <c r="BE279" i="10"/>
  <c r="T279" i="10"/>
  <c r="R279" i="10"/>
  <c r="P279" i="10"/>
  <c r="BI275" i="10"/>
  <c r="BH275" i="10"/>
  <c r="BG275" i="10"/>
  <c r="BE275" i="10"/>
  <c r="T275" i="10"/>
  <c r="R275" i="10"/>
  <c r="P275" i="10"/>
  <c r="BI270" i="10"/>
  <c r="BH270" i="10"/>
  <c r="BG270" i="10"/>
  <c r="BE270" i="10"/>
  <c r="T270" i="10"/>
  <c r="R270" i="10"/>
  <c r="P270" i="10"/>
  <c r="BI268" i="10"/>
  <c r="BH268" i="10"/>
  <c r="BG268" i="10"/>
  <c r="BE268" i="10"/>
  <c r="T268" i="10"/>
  <c r="R268" i="10"/>
  <c r="P268" i="10"/>
  <c r="BI266" i="10"/>
  <c r="BH266" i="10"/>
  <c r="BG266" i="10"/>
  <c r="BE266" i="10"/>
  <c r="T266" i="10"/>
  <c r="R266" i="10"/>
  <c r="P266" i="10"/>
  <c r="BI262" i="10"/>
  <c r="BH262" i="10"/>
  <c r="BG262" i="10"/>
  <c r="BE262" i="10"/>
  <c r="T262" i="10"/>
  <c r="R262" i="10"/>
  <c r="P262" i="10"/>
  <c r="BI260" i="10"/>
  <c r="BH260" i="10"/>
  <c r="BG260" i="10"/>
  <c r="BE260" i="10"/>
  <c r="T260" i="10"/>
  <c r="R260" i="10"/>
  <c r="P260" i="10"/>
  <c r="BI258" i="10"/>
  <c r="BH258" i="10"/>
  <c r="BG258" i="10"/>
  <c r="BE258" i="10"/>
  <c r="T258" i="10"/>
  <c r="R258" i="10"/>
  <c r="P258" i="10"/>
  <c r="BI256" i="10"/>
  <c r="BH256" i="10"/>
  <c r="BG256" i="10"/>
  <c r="BE256" i="10"/>
  <c r="T256" i="10"/>
  <c r="R256" i="10"/>
  <c r="P256" i="10"/>
  <c r="BI253" i="10"/>
  <c r="BH253" i="10"/>
  <c r="BG253" i="10"/>
  <c r="BE253" i="10"/>
  <c r="T253" i="10"/>
  <c r="R253" i="10"/>
  <c r="P253" i="10"/>
  <c r="BI251" i="10"/>
  <c r="BH251" i="10"/>
  <c r="BG251" i="10"/>
  <c r="BE251" i="10"/>
  <c r="T251" i="10"/>
  <c r="R251" i="10"/>
  <c r="P251" i="10"/>
  <c r="BI246" i="10"/>
  <c r="BH246" i="10"/>
  <c r="BG246" i="10"/>
  <c r="BE246" i="10"/>
  <c r="T246" i="10"/>
  <c r="T245" i="10"/>
  <c r="R246" i="10"/>
  <c r="R245" i="10"/>
  <c r="P246" i="10"/>
  <c r="P245" i="10" s="1"/>
  <c r="BI243" i="10"/>
  <c r="BH243" i="10"/>
  <c r="BG243" i="10"/>
  <c r="BE243" i="10"/>
  <c r="T243" i="10"/>
  <c r="R243" i="10"/>
  <c r="P243" i="10"/>
  <c r="BI241" i="10"/>
  <c r="BH241" i="10"/>
  <c r="BG241" i="10"/>
  <c r="BE241" i="10"/>
  <c r="T241" i="10"/>
  <c r="R241" i="10"/>
  <c r="P241" i="10"/>
  <c r="BI239" i="10"/>
  <c r="BH239" i="10"/>
  <c r="BG239" i="10"/>
  <c r="BE239" i="10"/>
  <c r="T239" i="10"/>
  <c r="R239" i="10"/>
  <c r="P239" i="10"/>
  <c r="BI237" i="10"/>
  <c r="BH237" i="10"/>
  <c r="BG237" i="10"/>
  <c r="BE237" i="10"/>
  <c r="T237" i="10"/>
  <c r="R237" i="10"/>
  <c r="P237" i="10"/>
  <c r="BI235" i="10"/>
  <c r="BH235" i="10"/>
  <c r="BG235" i="10"/>
  <c r="BE235" i="10"/>
  <c r="T235" i="10"/>
  <c r="R235" i="10"/>
  <c r="P235" i="10"/>
  <c r="BI232" i="10"/>
  <c r="BH232" i="10"/>
  <c r="BG232" i="10"/>
  <c r="BE232" i="10"/>
  <c r="T232" i="10"/>
  <c r="R232" i="10"/>
  <c r="P232" i="10"/>
  <c r="BI230" i="10"/>
  <c r="BH230" i="10"/>
  <c r="BG230" i="10"/>
  <c r="BE230" i="10"/>
  <c r="T230" i="10"/>
  <c r="R230" i="10"/>
  <c r="P230" i="10"/>
  <c r="BI227" i="10"/>
  <c r="BH227" i="10"/>
  <c r="BG227" i="10"/>
  <c r="BE227" i="10"/>
  <c r="T227" i="10"/>
  <c r="R227" i="10"/>
  <c r="P227" i="10"/>
  <c r="BI224" i="10"/>
  <c r="BH224" i="10"/>
  <c r="BG224" i="10"/>
  <c r="BE224" i="10"/>
  <c r="T224" i="10"/>
  <c r="R224" i="10"/>
  <c r="P224" i="10"/>
  <c r="BI219" i="10"/>
  <c r="BH219" i="10"/>
  <c r="BG219" i="10"/>
  <c r="BE219" i="10"/>
  <c r="T219" i="10"/>
  <c r="R219" i="10"/>
  <c r="P219" i="10"/>
  <c r="BI217" i="10"/>
  <c r="BH217" i="10"/>
  <c r="BG217" i="10"/>
  <c r="BE217" i="10"/>
  <c r="T217" i="10"/>
  <c r="R217" i="10"/>
  <c r="P217" i="10"/>
  <c r="BI215" i="10"/>
  <c r="BH215" i="10"/>
  <c r="BG215" i="10"/>
  <c r="BE215" i="10"/>
  <c r="T215" i="10"/>
  <c r="R215" i="10"/>
  <c r="P215" i="10"/>
  <c r="BI213" i="10"/>
  <c r="BH213" i="10"/>
  <c r="BG213" i="10"/>
  <c r="BE213" i="10"/>
  <c r="T213" i="10"/>
  <c r="R213" i="10"/>
  <c r="P213" i="10"/>
  <c r="BI210" i="10"/>
  <c r="BH210" i="10"/>
  <c r="BG210" i="10"/>
  <c r="BE210" i="10"/>
  <c r="T210" i="10"/>
  <c r="R210" i="10"/>
  <c r="P210" i="10"/>
  <c r="BI205" i="10"/>
  <c r="BH205" i="10"/>
  <c r="BG205" i="10"/>
  <c r="BE205" i="10"/>
  <c r="T205" i="10"/>
  <c r="R205" i="10"/>
  <c r="P205" i="10"/>
  <c r="BI200" i="10"/>
  <c r="BH200" i="10"/>
  <c r="BG200" i="10"/>
  <c r="BE200" i="10"/>
  <c r="T200" i="10"/>
  <c r="R200" i="10"/>
  <c r="P200" i="10"/>
  <c r="BI198" i="10"/>
  <c r="BH198" i="10"/>
  <c r="BG198" i="10"/>
  <c r="BE198" i="10"/>
  <c r="T198" i="10"/>
  <c r="R198" i="10"/>
  <c r="P198" i="10"/>
  <c r="BI196" i="10"/>
  <c r="BH196" i="10"/>
  <c r="BG196" i="10"/>
  <c r="BE196" i="10"/>
  <c r="T196" i="10"/>
  <c r="R196" i="10"/>
  <c r="P196" i="10"/>
  <c r="BI194" i="10"/>
  <c r="BH194" i="10"/>
  <c r="BG194" i="10"/>
  <c r="BE194" i="10"/>
  <c r="T194" i="10"/>
  <c r="R194" i="10"/>
  <c r="P194" i="10"/>
  <c r="BI192" i="10"/>
  <c r="BH192" i="10"/>
  <c r="BG192" i="10"/>
  <c r="BE192" i="10"/>
  <c r="T192" i="10"/>
  <c r="R192" i="10"/>
  <c r="P192" i="10"/>
  <c r="BI189" i="10"/>
  <c r="BH189" i="10"/>
  <c r="BG189" i="10"/>
  <c r="BE189" i="10"/>
  <c r="T189" i="10"/>
  <c r="R189" i="10"/>
  <c r="P189" i="10"/>
  <c r="BI187" i="10"/>
  <c r="BH187" i="10"/>
  <c r="BG187" i="10"/>
  <c r="BE187" i="10"/>
  <c r="T187" i="10"/>
  <c r="R187" i="10"/>
  <c r="P187" i="10"/>
  <c r="BI184" i="10"/>
  <c r="BH184" i="10"/>
  <c r="BG184" i="10"/>
  <c r="BE184" i="10"/>
  <c r="T184" i="10"/>
  <c r="R184" i="10"/>
  <c r="P184" i="10"/>
  <c r="BI179" i="10"/>
  <c r="BH179" i="10"/>
  <c r="BG179" i="10"/>
  <c r="BE179" i="10"/>
  <c r="T179" i="10"/>
  <c r="R179" i="10"/>
  <c r="P179" i="10"/>
  <c r="BI174" i="10"/>
  <c r="BH174" i="10"/>
  <c r="BG174" i="10"/>
  <c r="BE174" i="10"/>
  <c r="T174" i="10"/>
  <c r="R174" i="10"/>
  <c r="P174" i="10"/>
  <c r="BI169" i="10"/>
  <c r="BH169" i="10"/>
  <c r="BG169" i="10"/>
  <c r="BE169" i="10"/>
  <c r="T169" i="10"/>
  <c r="R169" i="10"/>
  <c r="P169" i="10"/>
  <c r="BI164" i="10"/>
  <c r="BH164" i="10"/>
  <c r="BG164" i="10"/>
  <c r="BE164" i="10"/>
  <c r="T164" i="10"/>
  <c r="R164" i="10"/>
  <c r="P164" i="10"/>
  <c r="BI161" i="10"/>
  <c r="BH161" i="10"/>
  <c r="BG161" i="10"/>
  <c r="BE161" i="10"/>
  <c r="T161" i="10"/>
  <c r="R161" i="10"/>
  <c r="P161" i="10"/>
  <c r="BI158" i="10"/>
  <c r="BH158" i="10"/>
  <c r="BG158" i="10"/>
  <c r="BE158" i="10"/>
  <c r="T158" i="10"/>
  <c r="R158" i="10"/>
  <c r="P158" i="10"/>
  <c r="BI155" i="10"/>
  <c r="BH155" i="10"/>
  <c r="BG155" i="10"/>
  <c r="BE155" i="10"/>
  <c r="T155" i="10"/>
  <c r="R155" i="10"/>
  <c r="P155" i="10"/>
  <c r="BI152" i="10"/>
  <c r="BH152" i="10"/>
  <c r="BG152" i="10"/>
  <c r="BE152" i="10"/>
  <c r="T152" i="10"/>
  <c r="R152" i="10"/>
  <c r="P152" i="10"/>
  <c r="BI150" i="10"/>
  <c r="BH150" i="10"/>
  <c r="BG150" i="10"/>
  <c r="BE150" i="10"/>
  <c r="T150" i="10"/>
  <c r="R150" i="10"/>
  <c r="P150" i="10"/>
  <c r="BI146" i="10"/>
  <c r="BH146" i="10"/>
  <c r="BG146" i="10"/>
  <c r="BE146" i="10"/>
  <c r="T146" i="10"/>
  <c r="R146" i="10"/>
  <c r="P146" i="10"/>
  <c r="BI144" i="10"/>
  <c r="BH144" i="10"/>
  <c r="BG144" i="10"/>
  <c r="BE144" i="10"/>
  <c r="T144" i="10"/>
  <c r="R144" i="10"/>
  <c r="P144" i="10"/>
  <c r="BI142" i="10"/>
  <c r="BH142" i="10"/>
  <c r="BG142" i="10"/>
  <c r="BE142" i="10"/>
  <c r="T142" i="10"/>
  <c r="R142" i="10"/>
  <c r="P142" i="10"/>
  <c r="BI139" i="10"/>
  <c r="BH139" i="10"/>
  <c r="BG139" i="10"/>
  <c r="BE139" i="10"/>
  <c r="T139" i="10"/>
  <c r="R139" i="10"/>
  <c r="P139" i="10"/>
  <c r="BI134" i="10"/>
  <c r="BH134" i="10"/>
  <c r="BG134" i="10"/>
  <c r="BE134" i="10"/>
  <c r="T134" i="10"/>
  <c r="R134" i="10"/>
  <c r="P134" i="10"/>
  <c r="BI132" i="10"/>
  <c r="BH132" i="10"/>
  <c r="BG132" i="10"/>
  <c r="BE132" i="10"/>
  <c r="T132" i="10"/>
  <c r="R132" i="10"/>
  <c r="P132" i="10"/>
  <c r="BI130" i="10"/>
  <c r="BH130" i="10"/>
  <c r="BG130" i="10"/>
  <c r="BE130" i="10"/>
  <c r="T130" i="10"/>
  <c r="R130" i="10"/>
  <c r="P130" i="10"/>
  <c r="F121" i="10"/>
  <c r="E119" i="10"/>
  <c r="F89" i="10"/>
  <c r="E87" i="10"/>
  <c r="J24" i="10"/>
  <c r="E24" i="10"/>
  <c r="J92" i="10" s="1"/>
  <c r="J23" i="10"/>
  <c r="J21" i="10"/>
  <c r="E21" i="10"/>
  <c r="J91" i="10" s="1"/>
  <c r="J20" i="10"/>
  <c r="J18" i="10"/>
  <c r="E18" i="10"/>
  <c r="F124" i="10" s="1"/>
  <c r="J17" i="10"/>
  <c r="J15" i="10"/>
  <c r="E15" i="10"/>
  <c r="F123" i="10" s="1"/>
  <c r="J14" i="10"/>
  <c r="J12" i="10"/>
  <c r="J121" i="10" s="1"/>
  <c r="E7" i="10"/>
  <c r="E85" i="10" s="1"/>
  <c r="J37" i="9"/>
  <c r="J36" i="9"/>
  <c r="AY103" i="1" s="1"/>
  <c r="J35" i="9"/>
  <c r="AX103" i="1"/>
  <c r="BI482" i="9"/>
  <c r="BH482" i="9"/>
  <c r="BG482" i="9"/>
  <c r="BE482" i="9"/>
  <c r="T482" i="9"/>
  <c r="R482" i="9"/>
  <c r="P482" i="9"/>
  <c r="BI481" i="9"/>
  <c r="BH481" i="9"/>
  <c r="BG481" i="9"/>
  <c r="BE481" i="9"/>
  <c r="T481" i="9"/>
  <c r="R481" i="9"/>
  <c r="P481" i="9"/>
  <c r="BI476" i="9"/>
  <c r="BH476" i="9"/>
  <c r="BG476" i="9"/>
  <c r="BE476" i="9"/>
  <c r="T476" i="9"/>
  <c r="R476" i="9"/>
  <c r="P476" i="9"/>
  <c r="BI474" i="9"/>
  <c r="BH474" i="9"/>
  <c r="BG474" i="9"/>
  <c r="BE474" i="9"/>
  <c r="T474" i="9"/>
  <c r="R474" i="9"/>
  <c r="P474" i="9"/>
  <c r="BI470" i="9"/>
  <c r="BH470" i="9"/>
  <c r="BG470" i="9"/>
  <c r="BE470" i="9"/>
  <c r="T470" i="9"/>
  <c r="R470" i="9"/>
  <c r="P470" i="9"/>
  <c r="BI466" i="9"/>
  <c r="BH466" i="9"/>
  <c r="BG466" i="9"/>
  <c r="BE466" i="9"/>
  <c r="T466" i="9"/>
  <c r="R466" i="9"/>
  <c r="P466" i="9"/>
  <c r="BI462" i="9"/>
  <c r="BH462" i="9"/>
  <c r="BG462" i="9"/>
  <c r="BE462" i="9"/>
  <c r="T462" i="9"/>
  <c r="R462" i="9"/>
  <c r="P462" i="9"/>
  <c r="BI459" i="9"/>
  <c r="BH459" i="9"/>
  <c r="BG459" i="9"/>
  <c r="BE459" i="9"/>
  <c r="T459" i="9"/>
  <c r="R459" i="9"/>
  <c r="P459" i="9"/>
  <c r="BI456" i="9"/>
  <c r="BH456" i="9"/>
  <c r="BG456" i="9"/>
  <c r="BE456" i="9"/>
  <c r="T456" i="9"/>
  <c r="R456" i="9"/>
  <c r="P456" i="9"/>
  <c r="BI453" i="9"/>
  <c r="BH453" i="9"/>
  <c r="BG453" i="9"/>
  <c r="BE453" i="9"/>
  <c r="T453" i="9"/>
  <c r="R453" i="9"/>
  <c r="P453" i="9"/>
  <c r="BI449" i="9"/>
  <c r="BH449" i="9"/>
  <c r="BG449" i="9"/>
  <c r="BE449" i="9"/>
  <c r="T449" i="9"/>
  <c r="R449" i="9"/>
  <c r="P449" i="9"/>
  <c r="BI443" i="9"/>
  <c r="BH443" i="9"/>
  <c r="BG443" i="9"/>
  <c r="BE443" i="9"/>
  <c r="T443" i="9"/>
  <c r="R443" i="9"/>
  <c r="P443" i="9"/>
  <c r="BI439" i="9"/>
  <c r="BH439" i="9"/>
  <c r="BG439" i="9"/>
  <c r="BE439" i="9"/>
  <c r="T439" i="9"/>
  <c r="R439" i="9"/>
  <c r="P439" i="9"/>
  <c r="BI434" i="9"/>
  <c r="BH434" i="9"/>
  <c r="BG434" i="9"/>
  <c r="BE434" i="9"/>
  <c r="T434" i="9"/>
  <c r="R434" i="9"/>
  <c r="P434" i="9"/>
  <c r="BI432" i="9"/>
  <c r="BH432" i="9"/>
  <c r="BG432" i="9"/>
  <c r="BE432" i="9"/>
  <c r="T432" i="9"/>
  <c r="R432" i="9"/>
  <c r="P432" i="9"/>
  <c r="BI429" i="9"/>
  <c r="BH429" i="9"/>
  <c r="BG429" i="9"/>
  <c r="BE429" i="9"/>
  <c r="T429" i="9"/>
  <c r="R429" i="9"/>
  <c r="P429" i="9"/>
  <c r="BI426" i="9"/>
  <c r="BH426" i="9"/>
  <c r="BG426" i="9"/>
  <c r="BE426" i="9"/>
  <c r="T426" i="9"/>
  <c r="R426" i="9"/>
  <c r="P426" i="9"/>
  <c r="BI422" i="9"/>
  <c r="BH422" i="9"/>
  <c r="BG422" i="9"/>
  <c r="BE422" i="9"/>
  <c r="T422" i="9"/>
  <c r="R422" i="9"/>
  <c r="P422" i="9"/>
  <c r="BI420" i="9"/>
  <c r="BH420" i="9"/>
  <c r="BG420" i="9"/>
  <c r="BE420" i="9"/>
  <c r="T420" i="9"/>
  <c r="R420" i="9"/>
  <c r="P420" i="9"/>
  <c r="BI418" i="9"/>
  <c r="BH418" i="9"/>
  <c r="BG418" i="9"/>
  <c r="BE418" i="9"/>
  <c r="T418" i="9"/>
  <c r="R418" i="9"/>
  <c r="P418" i="9"/>
  <c r="BI413" i="9"/>
  <c r="BH413" i="9"/>
  <c r="BG413" i="9"/>
  <c r="BE413" i="9"/>
  <c r="T413" i="9"/>
  <c r="R413" i="9"/>
  <c r="P413" i="9"/>
  <c r="BI407" i="9"/>
  <c r="BH407" i="9"/>
  <c r="BG407" i="9"/>
  <c r="BE407" i="9"/>
  <c r="T407" i="9"/>
  <c r="R407" i="9"/>
  <c r="P407" i="9"/>
  <c r="BI403" i="9"/>
  <c r="BH403" i="9"/>
  <c r="BG403" i="9"/>
  <c r="BE403" i="9"/>
  <c r="T403" i="9"/>
  <c r="R403" i="9"/>
  <c r="P403" i="9"/>
  <c r="BI400" i="9"/>
  <c r="BH400" i="9"/>
  <c r="BG400" i="9"/>
  <c r="BE400" i="9"/>
  <c r="T400" i="9"/>
  <c r="R400" i="9"/>
  <c r="P400" i="9"/>
  <c r="BI394" i="9"/>
  <c r="BH394" i="9"/>
  <c r="BG394" i="9"/>
  <c r="BE394" i="9"/>
  <c r="T394" i="9"/>
  <c r="R394" i="9"/>
  <c r="P394" i="9"/>
  <c r="BI390" i="9"/>
  <c r="BH390" i="9"/>
  <c r="BG390" i="9"/>
  <c r="BE390" i="9"/>
  <c r="T390" i="9"/>
  <c r="R390" i="9"/>
  <c r="P390" i="9"/>
  <c r="BI388" i="9"/>
  <c r="BH388" i="9"/>
  <c r="BG388" i="9"/>
  <c r="BE388" i="9"/>
  <c r="T388" i="9"/>
  <c r="R388" i="9"/>
  <c r="P388" i="9"/>
  <c r="BI384" i="9"/>
  <c r="BH384" i="9"/>
  <c r="BG384" i="9"/>
  <c r="BE384" i="9"/>
  <c r="T384" i="9"/>
  <c r="R384" i="9"/>
  <c r="P384" i="9"/>
  <c r="BI381" i="9"/>
  <c r="BH381" i="9"/>
  <c r="BG381" i="9"/>
  <c r="BE381" i="9"/>
  <c r="T381" i="9"/>
  <c r="R381" i="9"/>
  <c r="P381" i="9"/>
  <c r="BI378" i="9"/>
  <c r="BH378" i="9"/>
  <c r="BG378" i="9"/>
  <c r="BE378" i="9"/>
  <c r="T378" i="9"/>
  <c r="R378" i="9"/>
  <c r="P378" i="9"/>
  <c r="BI376" i="9"/>
  <c r="BH376" i="9"/>
  <c r="BG376" i="9"/>
  <c r="BE376" i="9"/>
  <c r="T376" i="9"/>
  <c r="R376" i="9"/>
  <c r="P376" i="9"/>
  <c r="BI371" i="9"/>
  <c r="BH371" i="9"/>
  <c r="BG371" i="9"/>
  <c r="BE371" i="9"/>
  <c r="T371" i="9"/>
  <c r="R371" i="9"/>
  <c r="P371" i="9"/>
  <c r="BI366" i="9"/>
  <c r="BH366" i="9"/>
  <c r="BG366" i="9"/>
  <c r="BE366" i="9"/>
  <c r="T366" i="9"/>
  <c r="R366" i="9"/>
  <c r="P366" i="9"/>
  <c r="BI364" i="9"/>
  <c r="BH364" i="9"/>
  <c r="BG364" i="9"/>
  <c r="BE364" i="9"/>
  <c r="T364" i="9"/>
  <c r="R364" i="9"/>
  <c r="P364" i="9"/>
  <c r="BI362" i="9"/>
  <c r="BH362" i="9"/>
  <c r="BG362" i="9"/>
  <c r="BE362" i="9"/>
  <c r="T362" i="9"/>
  <c r="R362" i="9"/>
  <c r="P362" i="9"/>
  <c r="BI358" i="9"/>
  <c r="BH358" i="9"/>
  <c r="BG358" i="9"/>
  <c r="BE358" i="9"/>
  <c r="T358" i="9"/>
  <c r="R358" i="9"/>
  <c r="P358" i="9"/>
  <c r="BI356" i="9"/>
  <c r="BH356" i="9"/>
  <c r="BG356" i="9"/>
  <c r="BE356" i="9"/>
  <c r="T356" i="9"/>
  <c r="R356" i="9"/>
  <c r="P356" i="9"/>
  <c r="BI354" i="9"/>
  <c r="BH354" i="9"/>
  <c r="BG354" i="9"/>
  <c r="BE354" i="9"/>
  <c r="T354" i="9"/>
  <c r="R354" i="9"/>
  <c r="P354" i="9"/>
  <c r="BI349" i="9"/>
  <c r="BH349" i="9"/>
  <c r="BG349" i="9"/>
  <c r="BE349" i="9"/>
  <c r="T349" i="9"/>
  <c r="R349" i="9"/>
  <c r="P349" i="9"/>
  <c r="BI347" i="9"/>
  <c r="BH347" i="9"/>
  <c r="BG347" i="9"/>
  <c r="BE347" i="9"/>
  <c r="T347" i="9"/>
  <c r="R347" i="9"/>
  <c r="P347" i="9"/>
  <c r="BI344" i="9"/>
  <c r="BH344" i="9"/>
  <c r="BG344" i="9"/>
  <c r="BE344" i="9"/>
  <c r="T344" i="9"/>
  <c r="R344" i="9"/>
  <c r="P344" i="9"/>
  <c r="BI339" i="9"/>
  <c r="BH339" i="9"/>
  <c r="BG339" i="9"/>
  <c r="BE339" i="9"/>
  <c r="T339" i="9"/>
  <c r="R339" i="9"/>
  <c r="P339" i="9"/>
  <c r="BI337" i="9"/>
  <c r="BH337" i="9"/>
  <c r="BG337" i="9"/>
  <c r="BE337" i="9"/>
  <c r="T337" i="9"/>
  <c r="R337" i="9"/>
  <c r="P337" i="9"/>
  <c r="BI335" i="9"/>
  <c r="BH335" i="9"/>
  <c r="BG335" i="9"/>
  <c r="BE335" i="9"/>
  <c r="T335" i="9"/>
  <c r="R335" i="9"/>
  <c r="P335" i="9"/>
  <c r="BI333" i="9"/>
  <c r="BH333" i="9"/>
  <c r="BG333" i="9"/>
  <c r="BE333" i="9"/>
  <c r="T333" i="9"/>
  <c r="R333" i="9"/>
  <c r="P333" i="9"/>
  <c r="BI331" i="9"/>
  <c r="BH331" i="9"/>
  <c r="BG331" i="9"/>
  <c r="BE331" i="9"/>
  <c r="T331" i="9"/>
  <c r="R331" i="9"/>
  <c r="P331" i="9"/>
  <c r="BI329" i="9"/>
  <c r="BH329" i="9"/>
  <c r="BG329" i="9"/>
  <c r="BE329" i="9"/>
  <c r="T329" i="9"/>
  <c r="R329" i="9"/>
  <c r="P329" i="9"/>
  <c r="BI327" i="9"/>
  <c r="BH327" i="9"/>
  <c r="BG327" i="9"/>
  <c r="BE327" i="9"/>
  <c r="T327" i="9"/>
  <c r="R327" i="9"/>
  <c r="P327" i="9"/>
  <c r="BI325" i="9"/>
  <c r="BH325" i="9"/>
  <c r="BG325" i="9"/>
  <c r="BE325" i="9"/>
  <c r="T325" i="9"/>
  <c r="R325" i="9"/>
  <c r="P325" i="9"/>
  <c r="BI322" i="9"/>
  <c r="BH322" i="9"/>
  <c r="BG322" i="9"/>
  <c r="BE322" i="9"/>
  <c r="T322" i="9"/>
  <c r="R322" i="9"/>
  <c r="P322" i="9"/>
  <c r="BI319" i="9"/>
  <c r="BH319" i="9"/>
  <c r="BG319" i="9"/>
  <c r="BE319" i="9"/>
  <c r="T319" i="9"/>
  <c r="R319" i="9"/>
  <c r="P319" i="9"/>
  <c r="BI315" i="9"/>
  <c r="BH315" i="9"/>
  <c r="BG315" i="9"/>
  <c r="BE315" i="9"/>
  <c r="T315" i="9"/>
  <c r="R315" i="9"/>
  <c r="P315" i="9"/>
  <c r="BI311" i="9"/>
  <c r="BH311" i="9"/>
  <c r="BG311" i="9"/>
  <c r="BE311" i="9"/>
  <c r="T311" i="9"/>
  <c r="R311" i="9"/>
  <c r="P311" i="9"/>
  <c r="BI307" i="9"/>
  <c r="BH307" i="9"/>
  <c r="BG307" i="9"/>
  <c r="BE307" i="9"/>
  <c r="T307" i="9"/>
  <c r="R307" i="9"/>
  <c r="P307" i="9"/>
  <c r="BI305" i="9"/>
  <c r="BH305" i="9"/>
  <c r="BG305" i="9"/>
  <c r="BE305" i="9"/>
  <c r="T305" i="9"/>
  <c r="R305" i="9"/>
  <c r="P305" i="9"/>
  <c r="BI301" i="9"/>
  <c r="BH301" i="9"/>
  <c r="BG301" i="9"/>
  <c r="BE301" i="9"/>
  <c r="T301" i="9"/>
  <c r="R301" i="9"/>
  <c r="P301" i="9"/>
  <c r="BI297" i="9"/>
  <c r="BH297" i="9"/>
  <c r="BG297" i="9"/>
  <c r="BE297" i="9"/>
  <c r="T297" i="9"/>
  <c r="R297" i="9"/>
  <c r="P297" i="9"/>
  <c r="BI295" i="9"/>
  <c r="BH295" i="9"/>
  <c r="BG295" i="9"/>
  <c r="BE295" i="9"/>
  <c r="T295" i="9"/>
  <c r="R295" i="9"/>
  <c r="P295" i="9"/>
  <c r="BI293" i="9"/>
  <c r="BH293" i="9"/>
  <c r="BG293" i="9"/>
  <c r="BE293" i="9"/>
  <c r="T293" i="9"/>
  <c r="R293" i="9"/>
  <c r="P293" i="9"/>
  <c r="BI286" i="9"/>
  <c r="BH286" i="9"/>
  <c r="BG286" i="9"/>
  <c r="BE286" i="9"/>
  <c r="T286" i="9"/>
  <c r="R286" i="9"/>
  <c r="P286" i="9"/>
  <c r="BI277" i="9"/>
  <c r="BH277" i="9"/>
  <c r="BG277" i="9"/>
  <c r="BE277" i="9"/>
  <c r="T277" i="9"/>
  <c r="R277" i="9"/>
  <c r="P277" i="9"/>
  <c r="BI268" i="9"/>
  <c r="BH268" i="9"/>
  <c r="BG268" i="9"/>
  <c r="BE268" i="9"/>
  <c r="T268" i="9"/>
  <c r="R268" i="9"/>
  <c r="P268" i="9"/>
  <c r="BI266" i="9"/>
  <c r="BH266" i="9"/>
  <c r="BG266" i="9"/>
  <c r="BE266" i="9"/>
  <c r="T266" i="9"/>
  <c r="R266" i="9"/>
  <c r="P266" i="9"/>
  <c r="BI257" i="9"/>
  <c r="BH257" i="9"/>
  <c r="BG257" i="9"/>
  <c r="BE257" i="9"/>
  <c r="T257" i="9"/>
  <c r="R257" i="9"/>
  <c r="P257" i="9"/>
  <c r="BI252" i="9"/>
  <c r="BH252" i="9"/>
  <c r="BG252" i="9"/>
  <c r="BE252" i="9"/>
  <c r="T252" i="9"/>
  <c r="R252" i="9"/>
  <c r="P252" i="9"/>
  <c r="BI248" i="9"/>
  <c r="BH248" i="9"/>
  <c r="BG248" i="9"/>
  <c r="BE248" i="9"/>
  <c r="T248" i="9"/>
  <c r="R248" i="9"/>
  <c r="P248" i="9"/>
  <c r="BI245" i="9"/>
  <c r="BH245" i="9"/>
  <c r="BG245" i="9"/>
  <c r="BE245" i="9"/>
  <c r="T245" i="9"/>
  <c r="R245" i="9"/>
  <c r="P245" i="9"/>
  <c r="BI243" i="9"/>
  <c r="BH243" i="9"/>
  <c r="BG243" i="9"/>
  <c r="BE243" i="9"/>
  <c r="T243" i="9"/>
  <c r="R243" i="9"/>
  <c r="P243" i="9"/>
  <c r="BI241" i="9"/>
  <c r="BH241" i="9"/>
  <c r="BG241" i="9"/>
  <c r="BE241" i="9"/>
  <c r="T241" i="9"/>
  <c r="R241" i="9"/>
  <c r="P241" i="9"/>
  <c r="BI239" i="9"/>
  <c r="BH239" i="9"/>
  <c r="BG239" i="9"/>
  <c r="BE239" i="9"/>
  <c r="T239" i="9"/>
  <c r="R239" i="9"/>
  <c r="P239" i="9"/>
  <c r="BI236" i="9"/>
  <c r="BH236" i="9"/>
  <c r="BG236" i="9"/>
  <c r="BE236" i="9"/>
  <c r="T236" i="9"/>
  <c r="R236" i="9"/>
  <c r="P236" i="9"/>
  <c r="BI234" i="9"/>
  <c r="BH234" i="9"/>
  <c r="BG234" i="9"/>
  <c r="BE234" i="9"/>
  <c r="T234" i="9"/>
  <c r="R234" i="9"/>
  <c r="P234" i="9"/>
  <c r="BI223" i="9"/>
  <c r="BH223" i="9"/>
  <c r="BG223" i="9"/>
  <c r="BE223" i="9"/>
  <c r="T223" i="9"/>
  <c r="R223" i="9"/>
  <c r="P223" i="9"/>
  <c r="BI213" i="9"/>
  <c r="BH213" i="9"/>
  <c r="BG213" i="9"/>
  <c r="BE213" i="9"/>
  <c r="T213" i="9"/>
  <c r="R213" i="9"/>
  <c r="P213" i="9"/>
  <c r="BI207" i="9"/>
  <c r="BH207" i="9"/>
  <c r="BG207" i="9"/>
  <c r="BE207" i="9"/>
  <c r="T207" i="9"/>
  <c r="R207" i="9"/>
  <c r="P207" i="9"/>
  <c r="BI201" i="9"/>
  <c r="BH201" i="9"/>
  <c r="BG201" i="9"/>
  <c r="BE201" i="9"/>
  <c r="T201" i="9"/>
  <c r="R201" i="9"/>
  <c r="P201" i="9"/>
  <c r="BI196" i="9"/>
  <c r="BH196" i="9"/>
  <c r="BG196" i="9"/>
  <c r="BE196" i="9"/>
  <c r="T196" i="9"/>
  <c r="R196" i="9"/>
  <c r="P196" i="9"/>
  <c r="BI191" i="9"/>
  <c r="BH191" i="9"/>
  <c r="BG191" i="9"/>
  <c r="BE191" i="9"/>
  <c r="T191" i="9"/>
  <c r="R191" i="9"/>
  <c r="P191" i="9"/>
  <c r="BI189" i="9"/>
  <c r="BH189" i="9"/>
  <c r="BG189" i="9"/>
  <c r="BE189" i="9"/>
  <c r="T189" i="9"/>
  <c r="R189" i="9"/>
  <c r="P189" i="9"/>
  <c r="BI187" i="9"/>
  <c r="BH187" i="9"/>
  <c r="BG187" i="9"/>
  <c r="BE187" i="9"/>
  <c r="T187" i="9"/>
  <c r="R187" i="9"/>
  <c r="P187" i="9"/>
  <c r="BI185" i="9"/>
  <c r="BH185" i="9"/>
  <c r="BG185" i="9"/>
  <c r="BE185" i="9"/>
  <c r="T185" i="9"/>
  <c r="R185" i="9"/>
  <c r="P185" i="9"/>
  <c r="BI183" i="9"/>
  <c r="BH183" i="9"/>
  <c r="BG183" i="9"/>
  <c r="BE183" i="9"/>
  <c r="T183" i="9"/>
  <c r="R183" i="9"/>
  <c r="P183" i="9"/>
  <c r="BI181" i="9"/>
  <c r="BH181" i="9"/>
  <c r="BG181" i="9"/>
  <c r="BE181" i="9"/>
  <c r="T181" i="9"/>
  <c r="R181" i="9"/>
  <c r="P181" i="9"/>
  <c r="BI178" i="9"/>
  <c r="BH178" i="9"/>
  <c r="BG178" i="9"/>
  <c r="BE178" i="9"/>
  <c r="T178" i="9"/>
  <c r="R178" i="9"/>
  <c r="P178" i="9"/>
  <c r="BI174" i="9"/>
  <c r="BH174" i="9"/>
  <c r="BG174" i="9"/>
  <c r="BE174" i="9"/>
  <c r="T174" i="9"/>
  <c r="R174" i="9"/>
  <c r="P174" i="9"/>
  <c r="BI172" i="9"/>
  <c r="BH172" i="9"/>
  <c r="BG172" i="9"/>
  <c r="BE172" i="9"/>
  <c r="T172" i="9"/>
  <c r="R172" i="9"/>
  <c r="P172" i="9"/>
  <c r="BI166" i="9"/>
  <c r="BH166" i="9"/>
  <c r="BG166" i="9"/>
  <c r="BE166" i="9"/>
  <c r="T166" i="9"/>
  <c r="R166" i="9"/>
  <c r="P166" i="9"/>
  <c r="BI164" i="9"/>
  <c r="BH164" i="9"/>
  <c r="BG164" i="9"/>
  <c r="BE164" i="9"/>
  <c r="T164" i="9"/>
  <c r="R164" i="9"/>
  <c r="P164" i="9"/>
  <c r="BI161" i="9"/>
  <c r="BH161" i="9"/>
  <c r="BG161" i="9"/>
  <c r="BE161" i="9"/>
  <c r="T161" i="9"/>
  <c r="R161" i="9"/>
  <c r="P161" i="9"/>
  <c r="BI158" i="9"/>
  <c r="BH158" i="9"/>
  <c r="BG158" i="9"/>
  <c r="BE158" i="9"/>
  <c r="T158" i="9"/>
  <c r="R158" i="9"/>
  <c r="P158" i="9"/>
  <c r="BI155" i="9"/>
  <c r="BH155" i="9"/>
  <c r="BG155" i="9"/>
  <c r="BE155" i="9"/>
  <c r="T155" i="9"/>
  <c r="R155" i="9"/>
  <c r="P155" i="9"/>
  <c r="BI153" i="9"/>
  <c r="BH153" i="9"/>
  <c r="BG153" i="9"/>
  <c r="BE153" i="9"/>
  <c r="T153" i="9"/>
  <c r="R153" i="9"/>
  <c r="P153" i="9"/>
  <c r="BI151" i="9"/>
  <c r="BH151" i="9"/>
  <c r="BG151" i="9"/>
  <c r="BE151" i="9"/>
  <c r="T151" i="9"/>
  <c r="R151" i="9"/>
  <c r="P151" i="9"/>
  <c r="BI148" i="9"/>
  <c r="BH148" i="9"/>
  <c r="BG148" i="9"/>
  <c r="BE148" i="9"/>
  <c r="T148" i="9"/>
  <c r="R148" i="9"/>
  <c r="P148" i="9"/>
  <c r="BI145" i="9"/>
  <c r="BH145" i="9"/>
  <c r="BG145" i="9"/>
  <c r="BE145" i="9"/>
  <c r="T145" i="9"/>
  <c r="R145" i="9"/>
  <c r="P145" i="9"/>
  <c r="BI142" i="9"/>
  <c r="BH142" i="9"/>
  <c r="BG142" i="9"/>
  <c r="BE142" i="9"/>
  <c r="T142" i="9"/>
  <c r="R142" i="9"/>
  <c r="P142" i="9"/>
  <c r="BI140" i="9"/>
  <c r="BH140" i="9"/>
  <c r="BG140" i="9"/>
  <c r="BE140" i="9"/>
  <c r="T140" i="9"/>
  <c r="R140" i="9"/>
  <c r="P140" i="9"/>
  <c r="BI136" i="9"/>
  <c r="BH136" i="9"/>
  <c r="BG136" i="9"/>
  <c r="BE136" i="9"/>
  <c r="T136" i="9"/>
  <c r="R136" i="9"/>
  <c r="P136" i="9"/>
  <c r="BI131" i="9"/>
  <c r="BH131" i="9"/>
  <c r="BG131" i="9"/>
  <c r="BE131" i="9"/>
  <c r="T131" i="9"/>
  <c r="R131" i="9"/>
  <c r="P131" i="9"/>
  <c r="F122" i="9"/>
  <c r="E120" i="9"/>
  <c r="F89" i="9"/>
  <c r="E87" i="9"/>
  <c r="J24" i="9"/>
  <c r="E24" i="9"/>
  <c r="J125" i="9"/>
  <c r="J23" i="9"/>
  <c r="J21" i="9"/>
  <c r="E21" i="9"/>
  <c r="J91" i="9"/>
  <c r="J20" i="9"/>
  <c r="J18" i="9"/>
  <c r="E18" i="9"/>
  <c r="F125" i="9" s="1"/>
  <c r="J17" i="9"/>
  <c r="J15" i="9"/>
  <c r="E15" i="9"/>
  <c r="F124" i="9"/>
  <c r="J14" i="9"/>
  <c r="J12" i="9"/>
  <c r="J89" i="9"/>
  <c r="E7" i="9"/>
  <c r="E85" i="9"/>
  <c r="J37" i="8"/>
  <c r="J36" i="8"/>
  <c r="AY102" i="1" s="1"/>
  <c r="J35" i="8"/>
  <c r="AX102" i="1" s="1"/>
  <c r="BI495" i="8"/>
  <c r="BH495" i="8"/>
  <c r="BG495" i="8"/>
  <c r="BE495" i="8"/>
  <c r="T495" i="8"/>
  <c r="R495" i="8"/>
  <c r="P495" i="8"/>
  <c r="BI494" i="8"/>
  <c r="BH494" i="8"/>
  <c r="BG494" i="8"/>
  <c r="BE494" i="8"/>
  <c r="T494" i="8"/>
  <c r="R494" i="8"/>
  <c r="P494" i="8"/>
  <c r="BI490" i="8"/>
  <c r="BH490" i="8"/>
  <c r="BG490" i="8"/>
  <c r="BE490" i="8"/>
  <c r="T490" i="8"/>
  <c r="T489" i="8" s="1"/>
  <c r="T488" i="8" s="1"/>
  <c r="R490" i="8"/>
  <c r="R489" i="8"/>
  <c r="R488" i="8"/>
  <c r="P490" i="8"/>
  <c r="P489" i="8" s="1"/>
  <c r="P488" i="8" s="1"/>
  <c r="BI485" i="8"/>
  <c r="BH485" i="8"/>
  <c r="BG485" i="8"/>
  <c r="BE485" i="8"/>
  <c r="T485" i="8"/>
  <c r="T484" i="8"/>
  <c r="T483" i="8" s="1"/>
  <c r="R485" i="8"/>
  <c r="R484" i="8" s="1"/>
  <c r="R483" i="8" s="1"/>
  <c r="P485" i="8"/>
  <c r="P484" i="8" s="1"/>
  <c r="P483" i="8" s="1"/>
  <c r="BI482" i="8"/>
  <c r="BH482" i="8"/>
  <c r="BG482" i="8"/>
  <c r="BE482" i="8"/>
  <c r="T482" i="8"/>
  <c r="T481" i="8" s="1"/>
  <c r="R482" i="8"/>
  <c r="R481" i="8" s="1"/>
  <c r="P482" i="8"/>
  <c r="P481" i="8" s="1"/>
  <c r="BI477" i="8"/>
  <c r="BH477" i="8"/>
  <c r="BG477" i="8"/>
  <c r="BE477" i="8"/>
  <c r="T477" i="8"/>
  <c r="R477" i="8"/>
  <c r="P477" i="8"/>
  <c r="BI474" i="8"/>
  <c r="BH474" i="8"/>
  <c r="BG474" i="8"/>
  <c r="BE474" i="8"/>
  <c r="T474" i="8"/>
  <c r="R474" i="8"/>
  <c r="P474" i="8"/>
  <c r="BI471" i="8"/>
  <c r="BH471" i="8"/>
  <c r="BG471" i="8"/>
  <c r="BE471" i="8"/>
  <c r="T471" i="8"/>
  <c r="R471" i="8"/>
  <c r="P471" i="8"/>
  <c r="BI469" i="8"/>
  <c r="BH469" i="8"/>
  <c r="BG469" i="8"/>
  <c r="BE469" i="8"/>
  <c r="T469" i="8"/>
  <c r="R469" i="8"/>
  <c r="P469" i="8"/>
  <c r="BI468" i="8"/>
  <c r="BH468" i="8"/>
  <c r="BG468" i="8"/>
  <c r="BE468" i="8"/>
  <c r="T468" i="8"/>
  <c r="R468" i="8"/>
  <c r="P468" i="8"/>
  <c r="BI465" i="8"/>
  <c r="BH465" i="8"/>
  <c r="BG465" i="8"/>
  <c r="BE465" i="8"/>
  <c r="T465" i="8"/>
  <c r="R465" i="8"/>
  <c r="P465" i="8"/>
  <c r="BI462" i="8"/>
  <c r="BH462" i="8"/>
  <c r="BG462" i="8"/>
  <c r="BE462" i="8"/>
  <c r="T462" i="8"/>
  <c r="R462" i="8"/>
  <c r="P462" i="8"/>
  <c r="BI460" i="8"/>
  <c r="BH460" i="8"/>
  <c r="BG460" i="8"/>
  <c r="BE460" i="8"/>
  <c r="T460" i="8"/>
  <c r="R460" i="8"/>
  <c r="P460" i="8"/>
  <c r="BI457" i="8"/>
  <c r="BH457" i="8"/>
  <c r="BG457" i="8"/>
  <c r="BE457" i="8"/>
  <c r="T457" i="8"/>
  <c r="R457" i="8"/>
  <c r="P457" i="8"/>
  <c r="BI455" i="8"/>
  <c r="BH455" i="8"/>
  <c r="BG455" i="8"/>
  <c r="BE455" i="8"/>
  <c r="T455" i="8"/>
  <c r="R455" i="8"/>
  <c r="P455" i="8"/>
  <c r="BI452" i="8"/>
  <c r="BH452" i="8"/>
  <c r="BG452" i="8"/>
  <c r="BE452" i="8"/>
  <c r="T452" i="8"/>
  <c r="R452" i="8"/>
  <c r="P452" i="8"/>
  <c r="BI451" i="8"/>
  <c r="BH451" i="8"/>
  <c r="BG451" i="8"/>
  <c r="BE451" i="8"/>
  <c r="T451" i="8"/>
  <c r="R451" i="8"/>
  <c r="P451" i="8"/>
  <c r="BI447" i="8"/>
  <c r="BH447" i="8"/>
  <c r="BG447" i="8"/>
  <c r="BE447" i="8"/>
  <c r="T447" i="8"/>
  <c r="R447" i="8"/>
  <c r="P447" i="8"/>
  <c r="BI443" i="8"/>
  <c r="BH443" i="8"/>
  <c r="BG443" i="8"/>
  <c r="BE443" i="8"/>
  <c r="T443" i="8"/>
  <c r="R443" i="8"/>
  <c r="P443" i="8"/>
  <c r="BI440" i="8"/>
  <c r="BH440" i="8"/>
  <c r="BG440" i="8"/>
  <c r="BE440" i="8"/>
  <c r="T440" i="8"/>
  <c r="R440" i="8"/>
  <c r="P440" i="8"/>
  <c r="BI437" i="8"/>
  <c r="BH437" i="8"/>
  <c r="BG437" i="8"/>
  <c r="BE437" i="8"/>
  <c r="T437" i="8"/>
  <c r="R437" i="8"/>
  <c r="P437" i="8"/>
  <c r="BI434" i="8"/>
  <c r="BH434" i="8"/>
  <c r="BG434" i="8"/>
  <c r="BE434" i="8"/>
  <c r="T434" i="8"/>
  <c r="R434" i="8"/>
  <c r="P434" i="8"/>
  <c r="BI429" i="8"/>
  <c r="BH429" i="8"/>
  <c r="BG429" i="8"/>
  <c r="BE429" i="8"/>
  <c r="T429" i="8"/>
  <c r="R429" i="8"/>
  <c r="P429" i="8"/>
  <c r="BI427" i="8"/>
  <c r="BH427" i="8"/>
  <c r="BG427" i="8"/>
  <c r="BE427" i="8"/>
  <c r="T427" i="8"/>
  <c r="R427" i="8"/>
  <c r="P427" i="8"/>
  <c r="BI424" i="8"/>
  <c r="BH424" i="8"/>
  <c r="BG424" i="8"/>
  <c r="BE424" i="8"/>
  <c r="T424" i="8"/>
  <c r="R424" i="8"/>
  <c r="P424" i="8"/>
  <c r="BI422" i="8"/>
  <c r="BH422" i="8"/>
  <c r="BG422" i="8"/>
  <c r="BE422" i="8"/>
  <c r="T422" i="8"/>
  <c r="R422" i="8"/>
  <c r="P422" i="8"/>
  <c r="BI420" i="8"/>
  <c r="BH420" i="8"/>
  <c r="BG420" i="8"/>
  <c r="BE420" i="8"/>
  <c r="T420" i="8"/>
  <c r="R420" i="8"/>
  <c r="P420" i="8"/>
  <c r="BI416" i="8"/>
  <c r="BH416" i="8"/>
  <c r="BG416" i="8"/>
  <c r="BE416" i="8"/>
  <c r="T416" i="8"/>
  <c r="R416" i="8"/>
  <c r="P416" i="8"/>
  <c r="BI412" i="8"/>
  <c r="BH412" i="8"/>
  <c r="BG412" i="8"/>
  <c r="BE412" i="8"/>
  <c r="T412" i="8"/>
  <c r="R412" i="8"/>
  <c r="P412" i="8"/>
  <c r="BI410" i="8"/>
  <c r="BH410" i="8"/>
  <c r="BG410" i="8"/>
  <c r="BE410" i="8"/>
  <c r="T410" i="8"/>
  <c r="R410" i="8"/>
  <c r="P410" i="8"/>
  <c r="BI408" i="8"/>
  <c r="BH408" i="8"/>
  <c r="BG408" i="8"/>
  <c r="BE408" i="8"/>
  <c r="T408" i="8"/>
  <c r="R408" i="8"/>
  <c r="P408" i="8"/>
  <c r="BI406" i="8"/>
  <c r="BH406" i="8"/>
  <c r="BG406" i="8"/>
  <c r="BE406" i="8"/>
  <c r="T406" i="8"/>
  <c r="R406" i="8"/>
  <c r="P406" i="8"/>
  <c r="BI405" i="8"/>
  <c r="BH405" i="8"/>
  <c r="BG405" i="8"/>
  <c r="BE405" i="8"/>
  <c r="T405" i="8"/>
  <c r="R405" i="8"/>
  <c r="P405" i="8"/>
  <c r="BI403" i="8"/>
  <c r="BH403" i="8"/>
  <c r="BG403" i="8"/>
  <c r="BE403" i="8"/>
  <c r="T403" i="8"/>
  <c r="R403" i="8"/>
  <c r="P403" i="8"/>
  <c r="BI402" i="8"/>
  <c r="BH402" i="8"/>
  <c r="BG402" i="8"/>
  <c r="BE402" i="8"/>
  <c r="T402" i="8"/>
  <c r="R402" i="8"/>
  <c r="P402" i="8"/>
  <c r="BI401" i="8"/>
  <c r="BH401" i="8"/>
  <c r="BG401" i="8"/>
  <c r="BE401" i="8"/>
  <c r="T401" i="8"/>
  <c r="R401" i="8"/>
  <c r="P401" i="8"/>
  <c r="BI400" i="8"/>
  <c r="BH400" i="8"/>
  <c r="BG400" i="8"/>
  <c r="BE400" i="8"/>
  <c r="T400" i="8"/>
  <c r="R400" i="8"/>
  <c r="P400" i="8"/>
  <c r="BI399" i="8"/>
  <c r="BH399" i="8"/>
  <c r="BG399" i="8"/>
  <c r="BE399" i="8"/>
  <c r="T399" i="8"/>
  <c r="R399" i="8"/>
  <c r="P399" i="8"/>
  <c r="BI398" i="8"/>
  <c r="BH398" i="8"/>
  <c r="BG398" i="8"/>
  <c r="BE398" i="8"/>
  <c r="T398" i="8"/>
  <c r="R398" i="8"/>
  <c r="P398" i="8"/>
  <c r="BI397" i="8"/>
  <c r="BH397" i="8"/>
  <c r="BG397" i="8"/>
  <c r="BE397" i="8"/>
  <c r="T397" i="8"/>
  <c r="R397" i="8"/>
  <c r="P397" i="8"/>
  <c r="BI396" i="8"/>
  <c r="BH396" i="8"/>
  <c r="BG396" i="8"/>
  <c r="BE396" i="8"/>
  <c r="T396" i="8"/>
  <c r="R396" i="8"/>
  <c r="P396" i="8"/>
  <c r="BI395" i="8"/>
  <c r="BH395" i="8"/>
  <c r="BG395" i="8"/>
  <c r="BE395" i="8"/>
  <c r="T395" i="8"/>
  <c r="R395" i="8"/>
  <c r="P395" i="8"/>
  <c r="BI391" i="8"/>
  <c r="BH391" i="8"/>
  <c r="BG391" i="8"/>
  <c r="BE391" i="8"/>
  <c r="T391" i="8"/>
  <c r="R391" i="8"/>
  <c r="P391" i="8"/>
  <c r="BI390" i="8"/>
  <c r="BH390" i="8"/>
  <c r="BG390" i="8"/>
  <c r="BE390" i="8"/>
  <c r="T390" i="8"/>
  <c r="R390" i="8"/>
  <c r="P390" i="8"/>
  <c r="BI389" i="8"/>
  <c r="BH389" i="8"/>
  <c r="BG389" i="8"/>
  <c r="BE389" i="8"/>
  <c r="T389" i="8"/>
  <c r="R389" i="8"/>
  <c r="P389" i="8"/>
  <c r="BI388" i="8"/>
  <c r="BH388" i="8"/>
  <c r="BG388" i="8"/>
  <c r="BE388" i="8"/>
  <c r="T388" i="8"/>
  <c r="R388" i="8"/>
  <c r="P388" i="8"/>
  <c r="BI386" i="8"/>
  <c r="BH386" i="8"/>
  <c r="BG386" i="8"/>
  <c r="BE386" i="8"/>
  <c r="T386" i="8"/>
  <c r="R386" i="8"/>
  <c r="P386" i="8"/>
  <c r="BI383" i="8"/>
  <c r="BH383" i="8"/>
  <c r="BG383" i="8"/>
  <c r="BE383" i="8"/>
  <c r="T383" i="8"/>
  <c r="R383" i="8"/>
  <c r="P383" i="8"/>
  <c r="BI380" i="8"/>
  <c r="BH380" i="8"/>
  <c r="BG380" i="8"/>
  <c r="BE380" i="8"/>
  <c r="T380" i="8"/>
  <c r="R380" i="8"/>
  <c r="P380" i="8"/>
  <c r="BI379" i="8"/>
  <c r="BH379" i="8"/>
  <c r="BG379" i="8"/>
  <c r="BE379" i="8"/>
  <c r="T379" i="8"/>
  <c r="R379" i="8"/>
  <c r="P379" i="8"/>
  <c r="BI377" i="8"/>
  <c r="BH377" i="8"/>
  <c r="BG377" i="8"/>
  <c r="BE377" i="8"/>
  <c r="T377" i="8"/>
  <c r="R377" i="8"/>
  <c r="P377" i="8"/>
  <c r="BI376" i="8"/>
  <c r="BH376" i="8"/>
  <c r="BG376" i="8"/>
  <c r="BE376" i="8"/>
  <c r="T376" i="8"/>
  <c r="R376" i="8"/>
  <c r="P376" i="8"/>
  <c r="BI374" i="8"/>
  <c r="BH374" i="8"/>
  <c r="BG374" i="8"/>
  <c r="BE374" i="8"/>
  <c r="T374" i="8"/>
  <c r="R374" i="8"/>
  <c r="P374" i="8"/>
  <c r="BI371" i="8"/>
  <c r="BH371" i="8"/>
  <c r="BG371" i="8"/>
  <c r="BE371" i="8"/>
  <c r="T371" i="8"/>
  <c r="R371" i="8"/>
  <c r="P371" i="8"/>
  <c r="BI369" i="8"/>
  <c r="BH369" i="8"/>
  <c r="BG369" i="8"/>
  <c r="BE369" i="8"/>
  <c r="T369" i="8"/>
  <c r="R369" i="8"/>
  <c r="P369" i="8"/>
  <c r="BI366" i="8"/>
  <c r="BH366" i="8"/>
  <c r="BG366" i="8"/>
  <c r="BE366" i="8"/>
  <c r="T366" i="8"/>
  <c r="R366" i="8"/>
  <c r="P366" i="8"/>
  <c r="BI364" i="8"/>
  <c r="BH364" i="8"/>
  <c r="BG364" i="8"/>
  <c r="BE364" i="8"/>
  <c r="T364" i="8"/>
  <c r="R364" i="8"/>
  <c r="P364" i="8"/>
  <c r="BI362" i="8"/>
  <c r="BH362" i="8"/>
  <c r="BG362" i="8"/>
  <c r="BE362" i="8"/>
  <c r="T362" i="8"/>
  <c r="R362" i="8"/>
  <c r="P362" i="8"/>
  <c r="BI360" i="8"/>
  <c r="BH360" i="8"/>
  <c r="BG360" i="8"/>
  <c r="BE360" i="8"/>
  <c r="T360" i="8"/>
  <c r="R360" i="8"/>
  <c r="P360" i="8"/>
  <c r="BI358" i="8"/>
  <c r="BH358" i="8"/>
  <c r="BG358" i="8"/>
  <c r="BE358" i="8"/>
  <c r="T358" i="8"/>
  <c r="R358" i="8"/>
  <c r="P358" i="8"/>
  <c r="BI356" i="8"/>
  <c r="BH356" i="8"/>
  <c r="BG356" i="8"/>
  <c r="BE356" i="8"/>
  <c r="T356" i="8"/>
  <c r="R356" i="8"/>
  <c r="P356" i="8"/>
  <c r="BI354" i="8"/>
  <c r="BH354" i="8"/>
  <c r="BG354" i="8"/>
  <c r="BE354" i="8"/>
  <c r="T354" i="8"/>
  <c r="R354" i="8"/>
  <c r="P354" i="8"/>
  <c r="BI352" i="8"/>
  <c r="BH352" i="8"/>
  <c r="BG352" i="8"/>
  <c r="BE352" i="8"/>
  <c r="T352" i="8"/>
  <c r="R352" i="8"/>
  <c r="P352" i="8"/>
  <c r="BI350" i="8"/>
  <c r="BH350" i="8"/>
  <c r="BG350" i="8"/>
  <c r="BE350" i="8"/>
  <c r="T350" i="8"/>
  <c r="R350" i="8"/>
  <c r="P350" i="8"/>
  <c r="BI348" i="8"/>
  <c r="BH348" i="8"/>
  <c r="BG348" i="8"/>
  <c r="BE348" i="8"/>
  <c r="T348" i="8"/>
  <c r="R348" i="8"/>
  <c r="P348" i="8"/>
  <c r="BI346" i="8"/>
  <c r="BH346" i="8"/>
  <c r="BG346" i="8"/>
  <c r="BE346" i="8"/>
  <c r="T346" i="8"/>
  <c r="R346" i="8"/>
  <c r="P346" i="8"/>
  <c r="BI344" i="8"/>
  <c r="BH344" i="8"/>
  <c r="BG344" i="8"/>
  <c r="BE344" i="8"/>
  <c r="T344" i="8"/>
  <c r="R344" i="8"/>
  <c r="P344" i="8"/>
  <c r="BI341" i="8"/>
  <c r="BH341" i="8"/>
  <c r="BG341" i="8"/>
  <c r="BE341" i="8"/>
  <c r="T341" i="8"/>
  <c r="R341" i="8"/>
  <c r="P341" i="8"/>
  <c r="BI339" i="8"/>
  <c r="BH339" i="8"/>
  <c r="BG339" i="8"/>
  <c r="BE339" i="8"/>
  <c r="T339" i="8"/>
  <c r="R339" i="8"/>
  <c r="P339" i="8"/>
  <c r="BI337" i="8"/>
  <c r="BH337" i="8"/>
  <c r="BG337" i="8"/>
  <c r="BE337" i="8"/>
  <c r="T337" i="8"/>
  <c r="R337" i="8"/>
  <c r="P337" i="8"/>
  <c r="BI335" i="8"/>
  <c r="BH335" i="8"/>
  <c r="BG335" i="8"/>
  <c r="BE335" i="8"/>
  <c r="T335" i="8"/>
  <c r="R335" i="8"/>
  <c r="P335" i="8"/>
  <c r="BI333" i="8"/>
  <c r="BH333" i="8"/>
  <c r="BG333" i="8"/>
  <c r="BE333" i="8"/>
  <c r="T333" i="8"/>
  <c r="R333" i="8"/>
  <c r="P333" i="8"/>
  <c r="BI331" i="8"/>
  <c r="BH331" i="8"/>
  <c r="BG331" i="8"/>
  <c r="BE331" i="8"/>
  <c r="T331" i="8"/>
  <c r="R331" i="8"/>
  <c r="P331" i="8"/>
  <c r="BI329" i="8"/>
  <c r="BH329" i="8"/>
  <c r="BG329" i="8"/>
  <c r="BE329" i="8"/>
  <c r="T329" i="8"/>
  <c r="R329" i="8"/>
  <c r="P329" i="8"/>
  <c r="BI327" i="8"/>
  <c r="BH327" i="8"/>
  <c r="BG327" i="8"/>
  <c r="BE327" i="8"/>
  <c r="T327" i="8"/>
  <c r="R327" i="8"/>
  <c r="P327" i="8"/>
  <c r="BI325" i="8"/>
  <c r="BH325" i="8"/>
  <c r="BG325" i="8"/>
  <c r="BE325" i="8"/>
  <c r="T325" i="8"/>
  <c r="R325" i="8"/>
  <c r="P325" i="8"/>
  <c r="BI322" i="8"/>
  <c r="BH322" i="8"/>
  <c r="BG322" i="8"/>
  <c r="BE322" i="8"/>
  <c r="T322" i="8"/>
  <c r="R322" i="8"/>
  <c r="P322" i="8"/>
  <c r="BI320" i="8"/>
  <c r="BH320" i="8"/>
  <c r="BG320" i="8"/>
  <c r="BE320" i="8"/>
  <c r="T320" i="8"/>
  <c r="R320" i="8"/>
  <c r="P320" i="8"/>
  <c r="BI312" i="8"/>
  <c r="BH312" i="8"/>
  <c r="BG312" i="8"/>
  <c r="BE312" i="8"/>
  <c r="T312" i="8"/>
  <c r="R312" i="8"/>
  <c r="P312" i="8"/>
  <c r="BI310" i="8"/>
  <c r="BH310" i="8"/>
  <c r="BG310" i="8"/>
  <c r="BE310" i="8"/>
  <c r="T310" i="8"/>
  <c r="R310" i="8"/>
  <c r="P310" i="8"/>
  <c r="BI299" i="8"/>
  <c r="BH299" i="8"/>
  <c r="BG299" i="8"/>
  <c r="BE299" i="8"/>
  <c r="T299" i="8"/>
  <c r="R299" i="8"/>
  <c r="P299" i="8"/>
  <c r="BI296" i="8"/>
  <c r="BH296" i="8"/>
  <c r="BG296" i="8"/>
  <c r="BE296" i="8"/>
  <c r="T296" i="8"/>
  <c r="R296" i="8"/>
  <c r="P296" i="8"/>
  <c r="BI294" i="8"/>
  <c r="BH294" i="8"/>
  <c r="BG294" i="8"/>
  <c r="BE294" i="8"/>
  <c r="T294" i="8"/>
  <c r="R294" i="8"/>
  <c r="P294" i="8"/>
  <c r="BI292" i="8"/>
  <c r="BH292" i="8"/>
  <c r="BG292" i="8"/>
  <c r="BE292" i="8"/>
  <c r="T292" i="8"/>
  <c r="R292" i="8"/>
  <c r="P292" i="8"/>
  <c r="BI290" i="8"/>
  <c r="BH290" i="8"/>
  <c r="BG290" i="8"/>
  <c r="BE290" i="8"/>
  <c r="T290" i="8"/>
  <c r="R290" i="8"/>
  <c r="P290" i="8"/>
  <c r="BI287" i="8"/>
  <c r="BH287" i="8"/>
  <c r="BG287" i="8"/>
  <c r="BE287" i="8"/>
  <c r="T287" i="8"/>
  <c r="R287" i="8"/>
  <c r="P287" i="8"/>
  <c r="BI285" i="8"/>
  <c r="BH285" i="8"/>
  <c r="BG285" i="8"/>
  <c r="BE285" i="8"/>
  <c r="T285" i="8"/>
  <c r="R285" i="8"/>
  <c r="P285" i="8"/>
  <c r="BI282" i="8"/>
  <c r="BH282" i="8"/>
  <c r="BG282" i="8"/>
  <c r="BE282" i="8"/>
  <c r="T282" i="8"/>
  <c r="R282" i="8"/>
  <c r="P282" i="8"/>
  <c r="BI280" i="8"/>
  <c r="BH280" i="8"/>
  <c r="BG280" i="8"/>
  <c r="BE280" i="8"/>
  <c r="T280" i="8"/>
  <c r="R280" i="8"/>
  <c r="P280" i="8"/>
  <c r="BI275" i="8"/>
  <c r="BH275" i="8"/>
  <c r="BG275" i="8"/>
  <c r="BE275" i="8"/>
  <c r="T275" i="8"/>
  <c r="R275" i="8"/>
  <c r="P275" i="8"/>
  <c r="BI272" i="8"/>
  <c r="BH272" i="8"/>
  <c r="BG272" i="8"/>
  <c r="BE272" i="8"/>
  <c r="T272" i="8"/>
  <c r="R272" i="8"/>
  <c r="P272" i="8"/>
  <c r="BI269" i="8"/>
  <c r="BH269" i="8"/>
  <c r="BG269" i="8"/>
  <c r="BE269" i="8"/>
  <c r="T269" i="8"/>
  <c r="R269" i="8"/>
  <c r="P269" i="8"/>
  <c r="BI267" i="8"/>
  <c r="BH267" i="8"/>
  <c r="BG267" i="8"/>
  <c r="BE267" i="8"/>
  <c r="T267" i="8"/>
  <c r="R267" i="8"/>
  <c r="P267" i="8"/>
  <c r="BI263" i="8"/>
  <c r="BH263" i="8"/>
  <c r="BG263" i="8"/>
  <c r="BE263" i="8"/>
  <c r="T263" i="8"/>
  <c r="R263" i="8"/>
  <c r="P263" i="8"/>
  <c r="BI261" i="8"/>
  <c r="BH261" i="8"/>
  <c r="BG261" i="8"/>
  <c r="BE261" i="8"/>
  <c r="T261" i="8"/>
  <c r="R261" i="8"/>
  <c r="P261" i="8"/>
  <c r="BI257" i="8"/>
  <c r="BH257" i="8"/>
  <c r="BG257" i="8"/>
  <c r="BE257" i="8"/>
  <c r="T257" i="8"/>
  <c r="R257" i="8"/>
  <c r="P257" i="8"/>
  <c r="BI255" i="8"/>
  <c r="BH255" i="8"/>
  <c r="BG255" i="8"/>
  <c r="BE255" i="8"/>
  <c r="T255" i="8"/>
  <c r="R255" i="8"/>
  <c r="P255" i="8"/>
  <c r="BI253" i="8"/>
  <c r="BH253" i="8"/>
  <c r="BG253" i="8"/>
  <c r="BE253" i="8"/>
  <c r="T253" i="8"/>
  <c r="R253" i="8"/>
  <c r="P253" i="8"/>
  <c r="BI249" i="8"/>
  <c r="BH249" i="8"/>
  <c r="BG249" i="8"/>
  <c r="BE249" i="8"/>
  <c r="T249" i="8"/>
  <c r="R249" i="8"/>
  <c r="P249" i="8"/>
  <c r="BI244" i="8"/>
  <c r="BH244" i="8"/>
  <c r="BG244" i="8"/>
  <c r="BE244" i="8"/>
  <c r="T244" i="8"/>
  <c r="R244" i="8"/>
  <c r="P244" i="8"/>
  <c r="BI239" i="8"/>
  <c r="BH239" i="8"/>
  <c r="BG239" i="8"/>
  <c r="BE239" i="8"/>
  <c r="T239" i="8"/>
  <c r="R239" i="8"/>
  <c r="P239" i="8"/>
  <c r="BI233" i="8"/>
  <c r="BH233" i="8"/>
  <c r="BG233" i="8"/>
  <c r="BE233" i="8"/>
  <c r="T233" i="8"/>
  <c r="R233" i="8"/>
  <c r="P233" i="8"/>
  <c r="BI231" i="8"/>
  <c r="BH231" i="8"/>
  <c r="BG231" i="8"/>
  <c r="BE231" i="8"/>
  <c r="T231" i="8"/>
  <c r="R231" i="8"/>
  <c r="P231" i="8"/>
  <c r="BI229" i="8"/>
  <c r="BH229" i="8"/>
  <c r="BG229" i="8"/>
  <c r="BE229" i="8"/>
  <c r="T229" i="8"/>
  <c r="R229" i="8"/>
  <c r="P229" i="8"/>
  <c r="BI227" i="8"/>
  <c r="BH227" i="8"/>
  <c r="BG227" i="8"/>
  <c r="BE227" i="8"/>
  <c r="T227" i="8"/>
  <c r="R227" i="8"/>
  <c r="P227" i="8"/>
  <c r="BI225" i="8"/>
  <c r="BH225" i="8"/>
  <c r="BG225" i="8"/>
  <c r="BE225" i="8"/>
  <c r="T225" i="8"/>
  <c r="R225" i="8"/>
  <c r="P225" i="8"/>
  <c r="BI222" i="8"/>
  <c r="BH222" i="8"/>
  <c r="BG222" i="8"/>
  <c r="BE222" i="8"/>
  <c r="T222" i="8"/>
  <c r="R222" i="8"/>
  <c r="P222" i="8"/>
  <c r="BI220" i="8"/>
  <c r="BH220" i="8"/>
  <c r="BG220" i="8"/>
  <c r="BE220" i="8"/>
  <c r="T220" i="8"/>
  <c r="R220" i="8"/>
  <c r="P220" i="8"/>
  <c r="BI217" i="8"/>
  <c r="BH217" i="8"/>
  <c r="BG217" i="8"/>
  <c r="BE217" i="8"/>
  <c r="T217" i="8"/>
  <c r="R217" i="8"/>
  <c r="P217" i="8"/>
  <c r="BI214" i="8"/>
  <c r="BH214" i="8"/>
  <c r="BG214" i="8"/>
  <c r="BE214" i="8"/>
  <c r="T214" i="8"/>
  <c r="R214" i="8"/>
  <c r="P214" i="8"/>
  <c r="BI209" i="8"/>
  <c r="BH209" i="8"/>
  <c r="BG209" i="8"/>
  <c r="BE209" i="8"/>
  <c r="T209" i="8"/>
  <c r="R209" i="8"/>
  <c r="P209" i="8"/>
  <c r="BI204" i="8"/>
  <c r="BH204" i="8"/>
  <c r="BG204" i="8"/>
  <c r="BE204" i="8"/>
  <c r="T204" i="8"/>
  <c r="R204" i="8"/>
  <c r="P204" i="8"/>
  <c r="BI199" i="8"/>
  <c r="BH199" i="8"/>
  <c r="BG199" i="8"/>
  <c r="BE199" i="8"/>
  <c r="T199" i="8"/>
  <c r="R199" i="8"/>
  <c r="P199" i="8"/>
  <c r="BI194" i="8"/>
  <c r="BH194" i="8"/>
  <c r="BG194" i="8"/>
  <c r="BE194" i="8"/>
  <c r="T194" i="8"/>
  <c r="R194" i="8"/>
  <c r="P194" i="8"/>
  <c r="BI191" i="8"/>
  <c r="BH191" i="8"/>
  <c r="BG191" i="8"/>
  <c r="BE191" i="8"/>
  <c r="T191" i="8"/>
  <c r="R191" i="8"/>
  <c r="P191" i="8"/>
  <c r="BI188" i="8"/>
  <c r="BH188" i="8"/>
  <c r="BG188" i="8"/>
  <c r="BE188" i="8"/>
  <c r="T188" i="8"/>
  <c r="R188" i="8"/>
  <c r="P188" i="8"/>
  <c r="BI185" i="8"/>
  <c r="BH185" i="8"/>
  <c r="BG185" i="8"/>
  <c r="BE185" i="8"/>
  <c r="T185" i="8"/>
  <c r="R185" i="8"/>
  <c r="P185" i="8"/>
  <c r="BI182" i="8"/>
  <c r="BH182" i="8"/>
  <c r="BG182" i="8"/>
  <c r="BE182" i="8"/>
  <c r="T182" i="8"/>
  <c r="R182" i="8"/>
  <c r="P182" i="8"/>
  <c r="BI179" i="8"/>
  <c r="BH179" i="8"/>
  <c r="BG179" i="8"/>
  <c r="BE179" i="8"/>
  <c r="T179" i="8"/>
  <c r="R179" i="8"/>
  <c r="P179" i="8"/>
  <c r="BI176" i="8"/>
  <c r="BH176" i="8"/>
  <c r="BG176" i="8"/>
  <c r="BE176" i="8"/>
  <c r="T176" i="8"/>
  <c r="R176" i="8"/>
  <c r="P176" i="8"/>
  <c r="BI173" i="8"/>
  <c r="BH173" i="8"/>
  <c r="BG173" i="8"/>
  <c r="BE173" i="8"/>
  <c r="T173" i="8"/>
  <c r="R173" i="8"/>
  <c r="P173" i="8"/>
  <c r="BI171" i="8"/>
  <c r="BH171" i="8"/>
  <c r="BG171" i="8"/>
  <c r="BE171" i="8"/>
  <c r="T171" i="8"/>
  <c r="R171" i="8"/>
  <c r="P171" i="8"/>
  <c r="BI166" i="8"/>
  <c r="BH166" i="8"/>
  <c r="BG166" i="8"/>
  <c r="BE166" i="8"/>
  <c r="T166" i="8"/>
  <c r="R166" i="8"/>
  <c r="P166" i="8"/>
  <c r="BI164" i="8"/>
  <c r="BH164" i="8"/>
  <c r="BG164" i="8"/>
  <c r="BE164" i="8"/>
  <c r="T164" i="8"/>
  <c r="R164" i="8"/>
  <c r="P164" i="8"/>
  <c r="BI160" i="8"/>
  <c r="BH160" i="8"/>
  <c r="BG160" i="8"/>
  <c r="BE160" i="8"/>
  <c r="T160" i="8"/>
  <c r="R160" i="8"/>
  <c r="P160" i="8"/>
  <c r="BI157" i="8"/>
  <c r="BH157" i="8"/>
  <c r="BG157" i="8"/>
  <c r="BE157" i="8"/>
  <c r="T157" i="8"/>
  <c r="R157" i="8"/>
  <c r="P157" i="8"/>
  <c r="BI154" i="8"/>
  <c r="BH154" i="8"/>
  <c r="BG154" i="8"/>
  <c r="BE154" i="8"/>
  <c r="T154" i="8"/>
  <c r="R154" i="8"/>
  <c r="P154" i="8"/>
  <c r="BI150" i="8"/>
  <c r="BH150" i="8"/>
  <c r="BG150" i="8"/>
  <c r="BE150" i="8"/>
  <c r="T150" i="8"/>
  <c r="R150" i="8"/>
  <c r="P150" i="8"/>
  <c r="BI147" i="8"/>
  <c r="BH147" i="8"/>
  <c r="BG147" i="8"/>
  <c r="BE147" i="8"/>
  <c r="T147" i="8"/>
  <c r="R147" i="8"/>
  <c r="P147" i="8"/>
  <c r="BI142" i="8"/>
  <c r="BH142" i="8"/>
  <c r="BG142" i="8"/>
  <c r="BE142" i="8"/>
  <c r="T142" i="8"/>
  <c r="R142" i="8"/>
  <c r="P142" i="8"/>
  <c r="BI140" i="8"/>
  <c r="BH140" i="8"/>
  <c r="BG140" i="8"/>
  <c r="BE140" i="8"/>
  <c r="T140" i="8"/>
  <c r="R140" i="8"/>
  <c r="P140" i="8"/>
  <c r="BI138" i="8"/>
  <c r="BH138" i="8"/>
  <c r="BG138" i="8"/>
  <c r="BE138" i="8"/>
  <c r="T138" i="8"/>
  <c r="R138" i="8"/>
  <c r="P138" i="8"/>
  <c r="BI136" i="8"/>
  <c r="BH136" i="8"/>
  <c r="BG136" i="8"/>
  <c r="BE136" i="8"/>
  <c r="T136" i="8"/>
  <c r="R136" i="8"/>
  <c r="P136" i="8"/>
  <c r="BI134" i="8"/>
  <c r="BH134" i="8"/>
  <c r="BG134" i="8"/>
  <c r="BE134" i="8"/>
  <c r="T134" i="8"/>
  <c r="R134" i="8"/>
  <c r="P134" i="8"/>
  <c r="BI132" i="8"/>
  <c r="BH132" i="8"/>
  <c r="BG132" i="8"/>
  <c r="BE132" i="8"/>
  <c r="T132" i="8"/>
  <c r="R132" i="8"/>
  <c r="P132" i="8"/>
  <c r="F123" i="8"/>
  <c r="E121" i="8"/>
  <c r="F89" i="8"/>
  <c r="E87" i="8"/>
  <c r="J24" i="8"/>
  <c r="E24" i="8"/>
  <c r="J126" i="8"/>
  <c r="J23" i="8"/>
  <c r="J21" i="8"/>
  <c r="E21" i="8"/>
  <c r="J125" i="8" s="1"/>
  <c r="J20" i="8"/>
  <c r="J18" i="8"/>
  <c r="E18" i="8"/>
  <c r="F92" i="8" s="1"/>
  <c r="J17" i="8"/>
  <c r="J15" i="8"/>
  <c r="E15" i="8"/>
  <c r="F91" i="8"/>
  <c r="J14" i="8"/>
  <c r="J12" i="8"/>
  <c r="J89" i="8" s="1"/>
  <c r="E7" i="8"/>
  <c r="E119" i="8" s="1"/>
  <c r="J39" i="7"/>
  <c r="J38" i="7"/>
  <c r="AY101" i="1" s="1"/>
  <c r="J37" i="7"/>
  <c r="AX101" i="1"/>
  <c r="BI341" i="7"/>
  <c r="BH341" i="7"/>
  <c r="BG341" i="7"/>
  <c r="BE341" i="7"/>
  <c r="T341" i="7"/>
  <c r="R341" i="7"/>
  <c r="P341" i="7"/>
  <c r="BI340" i="7"/>
  <c r="BH340" i="7"/>
  <c r="BG340" i="7"/>
  <c r="BE340" i="7"/>
  <c r="T340" i="7"/>
  <c r="R340" i="7"/>
  <c r="P340" i="7"/>
  <c r="BI336" i="7"/>
  <c r="BH336" i="7"/>
  <c r="BG336" i="7"/>
  <c r="BE336" i="7"/>
  <c r="T336" i="7"/>
  <c r="T335" i="7"/>
  <c r="T334" i="7" s="1"/>
  <c r="R336" i="7"/>
  <c r="R335" i="7" s="1"/>
  <c r="R334" i="7" s="1"/>
  <c r="P336" i="7"/>
  <c r="P335" i="7"/>
  <c r="P334" i="7" s="1"/>
  <c r="BI329" i="7"/>
  <c r="BH329" i="7"/>
  <c r="BG329" i="7"/>
  <c r="BE329" i="7"/>
  <c r="T329" i="7"/>
  <c r="R329" i="7"/>
  <c r="P329" i="7"/>
  <c r="BI324" i="7"/>
  <c r="BH324" i="7"/>
  <c r="BG324" i="7"/>
  <c r="BE324" i="7"/>
  <c r="T324" i="7"/>
  <c r="R324" i="7"/>
  <c r="P324" i="7"/>
  <c r="BI321" i="7"/>
  <c r="BH321" i="7"/>
  <c r="BG321" i="7"/>
  <c r="BE321" i="7"/>
  <c r="T321" i="7"/>
  <c r="R321" i="7"/>
  <c r="P321" i="7"/>
  <c r="BI316" i="7"/>
  <c r="BH316" i="7"/>
  <c r="BG316" i="7"/>
  <c r="BE316" i="7"/>
  <c r="T316" i="7"/>
  <c r="R316" i="7"/>
  <c r="P316" i="7"/>
  <c r="BI310" i="7"/>
  <c r="BH310" i="7"/>
  <c r="BG310" i="7"/>
  <c r="BE310" i="7"/>
  <c r="T310" i="7"/>
  <c r="R310" i="7"/>
  <c r="P310" i="7"/>
  <c r="BI306" i="7"/>
  <c r="BH306" i="7"/>
  <c r="BG306" i="7"/>
  <c r="BE306" i="7"/>
  <c r="T306" i="7"/>
  <c r="R306" i="7"/>
  <c r="P306" i="7"/>
  <c r="BI302" i="7"/>
  <c r="BH302" i="7"/>
  <c r="BG302" i="7"/>
  <c r="BE302" i="7"/>
  <c r="T302" i="7"/>
  <c r="R302" i="7"/>
  <c r="P302" i="7"/>
  <c r="BI298" i="7"/>
  <c r="BH298" i="7"/>
  <c r="BG298" i="7"/>
  <c r="BE298" i="7"/>
  <c r="T298" i="7"/>
  <c r="R298" i="7"/>
  <c r="P298" i="7"/>
  <c r="BI293" i="7"/>
  <c r="BH293" i="7"/>
  <c r="BG293" i="7"/>
  <c r="BE293" i="7"/>
  <c r="T293" i="7"/>
  <c r="R293" i="7"/>
  <c r="P293" i="7"/>
  <c r="BI288" i="7"/>
  <c r="BH288" i="7"/>
  <c r="BG288" i="7"/>
  <c r="BE288" i="7"/>
  <c r="T288" i="7"/>
  <c r="R288" i="7"/>
  <c r="P288" i="7"/>
  <c r="BI286" i="7"/>
  <c r="BH286" i="7"/>
  <c r="BG286" i="7"/>
  <c r="BE286" i="7"/>
  <c r="T286" i="7"/>
  <c r="R286" i="7"/>
  <c r="P286" i="7"/>
  <c r="BI284" i="7"/>
  <c r="BH284" i="7"/>
  <c r="BG284" i="7"/>
  <c r="BE284" i="7"/>
  <c r="T284" i="7"/>
  <c r="R284" i="7"/>
  <c r="P284" i="7"/>
  <c r="BI281" i="7"/>
  <c r="BH281" i="7"/>
  <c r="BG281" i="7"/>
  <c r="BE281" i="7"/>
  <c r="T281" i="7"/>
  <c r="R281" i="7"/>
  <c r="P281" i="7"/>
  <c r="BI280" i="7"/>
  <c r="BH280" i="7"/>
  <c r="BG280" i="7"/>
  <c r="BE280" i="7"/>
  <c r="T280" i="7"/>
  <c r="R280" i="7"/>
  <c r="P280" i="7"/>
  <c r="BI278" i="7"/>
  <c r="BH278" i="7"/>
  <c r="BG278" i="7"/>
  <c r="BE278" i="7"/>
  <c r="T278" i="7"/>
  <c r="R278" i="7"/>
  <c r="P278" i="7"/>
  <c r="BI277" i="7"/>
  <c r="BH277" i="7"/>
  <c r="BG277" i="7"/>
  <c r="BE277" i="7"/>
  <c r="T277" i="7"/>
  <c r="R277" i="7"/>
  <c r="P277" i="7"/>
  <c r="BI275" i="7"/>
  <c r="BH275" i="7"/>
  <c r="BG275" i="7"/>
  <c r="BE275" i="7"/>
  <c r="T275" i="7"/>
  <c r="R275" i="7"/>
  <c r="P275" i="7"/>
  <c r="BI269" i="7"/>
  <c r="BH269" i="7"/>
  <c r="BG269" i="7"/>
  <c r="BE269" i="7"/>
  <c r="T269" i="7"/>
  <c r="R269" i="7"/>
  <c r="P269" i="7"/>
  <c r="BI267" i="7"/>
  <c r="BH267" i="7"/>
  <c r="BG267" i="7"/>
  <c r="BE267" i="7"/>
  <c r="T267" i="7"/>
  <c r="R267" i="7"/>
  <c r="P267" i="7"/>
  <c r="BI265" i="7"/>
  <c r="BH265" i="7"/>
  <c r="BG265" i="7"/>
  <c r="BE265" i="7"/>
  <c r="T265" i="7"/>
  <c r="R265" i="7"/>
  <c r="P265" i="7"/>
  <c r="BI263" i="7"/>
  <c r="BH263" i="7"/>
  <c r="BG263" i="7"/>
  <c r="BE263" i="7"/>
  <c r="T263" i="7"/>
  <c r="R263" i="7"/>
  <c r="P263" i="7"/>
  <c r="BI260" i="7"/>
  <c r="BH260" i="7"/>
  <c r="BG260" i="7"/>
  <c r="BE260" i="7"/>
  <c r="T260" i="7"/>
  <c r="R260" i="7"/>
  <c r="P260" i="7"/>
  <c r="BI258" i="7"/>
  <c r="BH258" i="7"/>
  <c r="BG258" i="7"/>
  <c r="BE258" i="7"/>
  <c r="T258" i="7"/>
  <c r="R258" i="7"/>
  <c r="P258" i="7"/>
  <c r="BI256" i="7"/>
  <c r="BH256" i="7"/>
  <c r="BG256" i="7"/>
  <c r="BE256" i="7"/>
  <c r="T256" i="7"/>
  <c r="R256" i="7"/>
  <c r="P256" i="7"/>
  <c r="BI254" i="7"/>
  <c r="BH254" i="7"/>
  <c r="BG254" i="7"/>
  <c r="BE254" i="7"/>
  <c r="T254" i="7"/>
  <c r="R254" i="7"/>
  <c r="P254" i="7"/>
  <c r="BI252" i="7"/>
  <c r="BH252" i="7"/>
  <c r="BG252" i="7"/>
  <c r="BE252" i="7"/>
  <c r="T252" i="7"/>
  <c r="R252" i="7"/>
  <c r="P252" i="7"/>
  <c r="BI250" i="7"/>
  <c r="BH250" i="7"/>
  <c r="BG250" i="7"/>
  <c r="BE250" i="7"/>
  <c r="T250" i="7"/>
  <c r="R250" i="7"/>
  <c r="P250" i="7"/>
  <c r="BI246" i="7"/>
  <c r="BH246" i="7"/>
  <c r="BG246" i="7"/>
  <c r="BE246" i="7"/>
  <c r="T246" i="7"/>
  <c r="R246" i="7"/>
  <c r="P246" i="7"/>
  <c r="BI242" i="7"/>
  <c r="BH242" i="7"/>
  <c r="BG242" i="7"/>
  <c r="BE242" i="7"/>
  <c r="T242" i="7"/>
  <c r="R242" i="7"/>
  <c r="P242" i="7"/>
  <c r="BI236" i="7"/>
  <c r="BH236" i="7"/>
  <c r="BG236" i="7"/>
  <c r="BE236" i="7"/>
  <c r="T236" i="7"/>
  <c r="R236" i="7"/>
  <c r="P236" i="7"/>
  <c r="BI226" i="7"/>
  <c r="BH226" i="7"/>
  <c r="BG226" i="7"/>
  <c r="BE226" i="7"/>
  <c r="T226" i="7"/>
  <c r="R226" i="7"/>
  <c r="P226" i="7"/>
  <c r="BI223" i="7"/>
  <c r="BH223" i="7"/>
  <c r="BG223" i="7"/>
  <c r="BE223" i="7"/>
  <c r="T223" i="7"/>
  <c r="R223" i="7"/>
  <c r="P223" i="7"/>
  <c r="BI221" i="7"/>
  <c r="BH221" i="7"/>
  <c r="BG221" i="7"/>
  <c r="BE221" i="7"/>
  <c r="T221" i="7"/>
  <c r="R221" i="7"/>
  <c r="P221" i="7"/>
  <c r="BI218" i="7"/>
  <c r="BH218" i="7"/>
  <c r="BG218" i="7"/>
  <c r="BE218" i="7"/>
  <c r="T218" i="7"/>
  <c r="R218" i="7"/>
  <c r="P218" i="7"/>
  <c r="BI215" i="7"/>
  <c r="BH215" i="7"/>
  <c r="BG215" i="7"/>
  <c r="BE215" i="7"/>
  <c r="T215" i="7"/>
  <c r="R215" i="7"/>
  <c r="P215" i="7"/>
  <c r="BI211" i="7"/>
  <c r="BH211" i="7"/>
  <c r="BG211" i="7"/>
  <c r="BE211" i="7"/>
  <c r="T211" i="7"/>
  <c r="R211" i="7"/>
  <c r="P211" i="7"/>
  <c r="BI209" i="7"/>
  <c r="BH209" i="7"/>
  <c r="BG209" i="7"/>
  <c r="BE209" i="7"/>
  <c r="T209" i="7"/>
  <c r="R209" i="7"/>
  <c r="P209" i="7"/>
  <c r="BI207" i="7"/>
  <c r="BH207" i="7"/>
  <c r="BG207" i="7"/>
  <c r="BE207" i="7"/>
  <c r="T207" i="7"/>
  <c r="R207" i="7"/>
  <c r="P207" i="7"/>
  <c r="BI203" i="7"/>
  <c r="BH203" i="7"/>
  <c r="BG203" i="7"/>
  <c r="BE203" i="7"/>
  <c r="T203" i="7"/>
  <c r="R203" i="7"/>
  <c r="P203" i="7"/>
  <c r="BI199" i="7"/>
  <c r="BH199" i="7"/>
  <c r="BG199" i="7"/>
  <c r="BE199" i="7"/>
  <c r="T199" i="7"/>
  <c r="R199" i="7"/>
  <c r="P199" i="7"/>
  <c r="BI192" i="7"/>
  <c r="BH192" i="7"/>
  <c r="BG192" i="7"/>
  <c r="BE192" i="7"/>
  <c r="T192" i="7"/>
  <c r="R192" i="7"/>
  <c r="P192" i="7"/>
  <c r="BI187" i="7"/>
  <c r="BH187" i="7"/>
  <c r="BG187" i="7"/>
  <c r="BE187" i="7"/>
  <c r="T187" i="7"/>
  <c r="R187" i="7"/>
  <c r="P187" i="7"/>
  <c r="BI185" i="7"/>
  <c r="BH185" i="7"/>
  <c r="BG185" i="7"/>
  <c r="BE185" i="7"/>
  <c r="T185" i="7"/>
  <c r="R185" i="7"/>
  <c r="P185" i="7"/>
  <c r="BI183" i="7"/>
  <c r="BH183" i="7"/>
  <c r="BG183" i="7"/>
  <c r="BE183" i="7"/>
  <c r="T183" i="7"/>
  <c r="R183" i="7"/>
  <c r="P183" i="7"/>
  <c r="BI180" i="7"/>
  <c r="BH180" i="7"/>
  <c r="BG180" i="7"/>
  <c r="BE180" i="7"/>
  <c r="T180" i="7"/>
  <c r="R180" i="7"/>
  <c r="P180" i="7"/>
  <c r="BI178" i="7"/>
  <c r="BH178" i="7"/>
  <c r="BG178" i="7"/>
  <c r="BE178" i="7"/>
  <c r="T178" i="7"/>
  <c r="R178" i="7"/>
  <c r="P178" i="7"/>
  <c r="BI175" i="7"/>
  <c r="BH175" i="7"/>
  <c r="BG175" i="7"/>
  <c r="BE175" i="7"/>
  <c r="T175" i="7"/>
  <c r="R175" i="7"/>
  <c r="P175" i="7"/>
  <c r="BI172" i="7"/>
  <c r="BH172" i="7"/>
  <c r="BG172" i="7"/>
  <c r="BE172" i="7"/>
  <c r="T172" i="7"/>
  <c r="R172" i="7"/>
  <c r="P172" i="7"/>
  <c r="BI169" i="7"/>
  <c r="BH169" i="7"/>
  <c r="BG169" i="7"/>
  <c r="BE169" i="7"/>
  <c r="T169" i="7"/>
  <c r="R169" i="7"/>
  <c r="P169" i="7"/>
  <c r="BI166" i="7"/>
  <c r="BH166" i="7"/>
  <c r="BG166" i="7"/>
  <c r="BE166" i="7"/>
  <c r="T166" i="7"/>
  <c r="R166" i="7"/>
  <c r="P166" i="7"/>
  <c r="BI164" i="7"/>
  <c r="BH164" i="7"/>
  <c r="BG164" i="7"/>
  <c r="BE164" i="7"/>
  <c r="T164" i="7"/>
  <c r="R164" i="7"/>
  <c r="P164" i="7"/>
  <c r="BI159" i="7"/>
  <c r="BH159" i="7"/>
  <c r="BG159" i="7"/>
  <c r="BE159" i="7"/>
  <c r="T159" i="7"/>
  <c r="R159" i="7"/>
  <c r="P159" i="7"/>
  <c r="BI156" i="7"/>
  <c r="BH156" i="7"/>
  <c r="BG156" i="7"/>
  <c r="BE156" i="7"/>
  <c r="T156" i="7"/>
  <c r="R156" i="7"/>
  <c r="P156" i="7"/>
  <c r="BI153" i="7"/>
  <c r="BH153" i="7"/>
  <c r="BG153" i="7"/>
  <c r="BE153" i="7"/>
  <c r="T153" i="7"/>
  <c r="R153" i="7"/>
  <c r="P153" i="7"/>
  <c r="BI148" i="7"/>
  <c r="BH148" i="7"/>
  <c r="BG148" i="7"/>
  <c r="BE148" i="7"/>
  <c r="T148" i="7"/>
  <c r="R148" i="7"/>
  <c r="P148" i="7"/>
  <c r="BI146" i="7"/>
  <c r="BH146" i="7"/>
  <c r="BG146" i="7"/>
  <c r="BE146" i="7"/>
  <c r="T146" i="7"/>
  <c r="R146" i="7"/>
  <c r="P146" i="7"/>
  <c r="BI143" i="7"/>
  <c r="BH143" i="7"/>
  <c r="F38" i="7" s="1"/>
  <c r="BG143" i="7"/>
  <c r="BE143" i="7"/>
  <c r="T143" i="7"/>
  <c r="R143" i="7"/>
  <c r="P143" i="7"/>
  <c r="BI140" i="7"/>
  <c r="BH140" i="7"/>
  <c r="BG140" i="7"/>
  <c r="BE140" i="7"/>
  <c r="T140" i="7"/>
  <c r="R140" i="7"/>
  <c r="P140" i="7"/>
  <c r="BI137" i="7"/>
  <c r="BH137" i="7"/>
  <c r="BG137" i="7"/>
  <c r="BE137" i="7"/>
  <c r="T137" i="7"/>
  <c r="R137" i="7"/>
  <c r="P137" i="7"/>
  <c r="BI134" i="7"/>
  <c r="BH134" i="7"/>
  <c r="BG134" i="7"/>
  <c r="BE134" i="7"/>
  <c r="T134" i="7"/>
  <c r="R134" i="7"/>
  <c r="P134" i="7"/>
  <c r="BI132" i="7"/>
  <c r="BH132" i="7"/>
  <c r="BG132" i="7"/>
  <c r="BE132" i="7"/>
  <c r="T132" i="7"/>
  <c r="R132" i="7"/>
  <c r="P132" i="7"/>
  <c r="F123" i="7"/>
  <c r="E121" i="7"/>
  <c r="F91" i="7"/>
  <c r="E89" i="7"/>
  <c r="J26" i="7"/>
  <c r="E26" i="7"/>
  <c r="J94" i="7" s="1"/>
  <c r="J25" i="7"/>
  <c r="J23" i="7"/>
  <c r="E23" i="7"/>
  <c r="J125" i="7" s="1"/>
  <c r="J22" i="7"/>
  <c r="J20" i="7"/>
  <c r="E20" i="7"/>
  <c r="F126" i="7"/>
  <c r="J19" i="7"/>
  <c r="J17" i="7"/>
  <c r="E17" i="7"/>
  <c r="F125" i="7" s="1"/>
  <c r="J16" i="7"/>
  <c r="J14" i="7"/>
  <c r="J91" i="7" s="1"/>
  <c r="E7" i="7"/>
  <c r="E85" i="7" s="1"/>
  <c r="J39" i="6"/>
  <c r="J38" i="6"/>
  <c r="AY100" i="1"/>
  <c r="J37" i="6"/>
  <c r="AX100" i="1" s="1"/>
  <c r="BI348" i="6"/>
  <c r="BH348" i="6"/>
  <c r="BG348" i="6"/>
  <c r="BE348" i="6"/>
  <c r="T348" i="6"/>
  <c r="R348" i="6"/>
  <c r="P348" i="6"/>
  <c r="BI347" i="6"/>
  <c r="BH347" i="6"/>
  <c r="BG347" i="6"/>
  <c r="BE347" i="6"/>
  <c r="T347" i="6"/>
  <c r="R347" i="6"/>
  <c r="P347" i="6"/>
  <c r="BI340" i="6"/>
  <c r="BH340" i="6"/>
  <c r="BG340" i="6"/>
  <c r="BE340" i="6"/>
  <c r="T340" i="6"/>
  <c r="R340" i="6"/>
  <c r="P340" i="6"/>
  <c r="BI337" i="6"/>
  <c r="BH337" i="6"/>
  <c r="BG337" i="6"/>
  <c r="BE337" i="6"/>
  <c r="T337" i="6"/>
  <c r="R337" i="6"/>
  <c r="P337" i="6"/>
  <c r="BI332" i="6"/>
  <c r="BH332" i="6"/>
  <c r="BG332" i="6"/>
  <c r="BE332" i="6"/>
  <c r="T332" i="6"/>
  <c r="R332" i="6"/>
  <c r="P332" i="6"/>
  <c r="BI328" i="6"/>
  <c r="BH328" i="6"/>
  <c r="BG328" i="6"/>
  <c r="BE328" i="6"/>
  <c r="T328" i="6"/>
  <c r="R328" i="6"/>
  <c r="P328" i="6"/>
  <c r="BI324" i="6"/>
  <c r="BH324" i="6"/>
  <c r="BG324" i="6"/>
  <c r="BE324" i="6"/>
  <c r="T324" i="6"/>
  <c r="R324" i="6"/>
  <c r="P324" i="6"/>
  <c r="BI319" i="6"/>
  <c r="BH319" i="6"/>
  <c r="BG319" i="6"/>
  <c r="BE319" i="6"/>
  <c r="T319" i="6"/>
  <c r="R319" i="6"/>
  <c r="P319" i="6"/>
  <c r="BI316" i="6"/>
  <c r="BH316" i="6"/>
  <c r="BG316" i="6"/>
  <c r="BE316" i="6"/>
  <c r="T316" i="6"/>
  <c r="R316" i="6"/>
  <c r="P316" i="6"/>
  <c r="BI314" i="6"/>
  <c r="BH314" i="6"/>
  <c r="BG314" i="6"/>
  <c r="BE314" i="6"/>
  <c r="T314" i="6"/>
  <c r="R314" i="6"/>
  <c r="P314" i="6"/>
  <c r="BI312" i="6"/>
  <c r="BH312" i="6"/>
  <c r="BG312" i="6"/>
  <c r="BE312" i="6"/>
  <c r="T312" i="6"/>
  <c r="R312" i="6"/>
  <c r="P312" i="6"/>
  <c r="BI309" i="6"/>
  <c r="BH309" i="6"/>
  <c r="BG309" i="6"/>
  <c r="BE309" i="6"/>
  <c r="T309" i="6"/>
  <c r="R309" i="6"/>
  <c r="P309" i="6"/>
  <c r="BI307" i="6"/>
  <c r="BH307" i="6"/>
  <c r="BG307" i="6"/>
  <c r="BE307" i="6"/>
  <c r="T307" i="6"/>
  <c r="R307" i="6"/>
  <c r="P307" i="6"/>
  <c r="BI304" i="6"/>
  <c r="BH304" i="6"/>
  <c r="BG304" i="6"/>
  <c r="BE304" i="6"/>
  <c r="T304" i="6"/>
  <c r="R304" i="6"/>
  <c r="P304" i="6"/>
  <c r="BI302" i="6"/>
  <c r="BH302" i="6"/>
  <c r="BG302" i="6"/>
  <c r="BE302" i="6"/>
  <c r="T302" i="6"/>
  <c r="R302" i="6"/>
  <c r="P302" i="6"/>
  <c r="BI299" i="6"/>
  <c r="BH299" i="6"/>
  <c r="BG299" i="6"/>
  <c r="BE299" i="6"/>
  <c r="T299" i="6"/>
  <c r="R299" i="6"/>
  <c r="P299" i="6"/>
  <c r="BI296" i="6"/>
  <c r="BH296" i="6"/>
  <c r="BG296" i="6"/>
  <c r="BE296" i="6"/>
  <c r="T296" i="6"/>
  <c r="R296" i="6"/>
  <c r="P296" i="6"/>
  <c r="BI291" i="6"/>
  <c r="BH291" i="6"/>
  <c r="BG291" i="6"/>
  <c r="BE291" i="6"/>
  <c r="T291" i="6"/>
  <c r="R291" i="6"/>
  <c r="P291" i="6"/>
  <c r="BI289" i="6"/>
  <c r="BH289" i="6"/>
  <c r="BG289" i="6"/>
  <c r="BE289" i="6"/>
  <c r="T289" i="6"/>
  <c r="R289" i="6"/>
  <c r="P289" i="6"/>
  <c r="BI285" i="6"/>
  <c r="BH285" i="6"/>
  <c r="BG285" i="6"/>
  <c r="BE285" i="6"/>
  <c r="T285" i="6"/>
  <c r="R285" i="6"/>
  <c r="P285" i="6"/>
  <c r="BI280" i="6"/>
  <c r="BH280" i="6"/>
  <c r="BG280" i="6"/>
  <c r="BE280" i="6"/>
  <c r="T280" i="6"/>
  <c r="R280" i="6"/>
  <c r="P280" i="6"/>
  <c r="BI277" i="6"/>
  <c r="BH277" i="6"/>
  <c r="BG277" i="6"/>
  <c r="BE277" i="6"/>
  <c r="T277" i="6"/>
  <c r="R277" i="6"/>
  <c r="P277" i="6"/>
  <c r="BI275" i="6"/>
  <c r="BH275" i="6"/>
  <c r="BG275" i="6"/>
  <c r="BE275" i="6"/>
  <c r="T275" i="6"/>
  <c r="R275" i="6"/>
  <c r="P275" i="6"/>
  <c r="BI268" i="6"/>
  <c r="BH268" i="6"/>
  <c r="BG268" i="6"/>
  <c r="BE268" i="6"/>
  <c r="T268" i="6"/>
  <c r="R268" i="6"/>
  <c r="P268" i="6"/>
  <c r="BI266" i="6"/>
  <c r="BH266" i="6"/>
  <c r="BG266" i="6"/>
  <c r="BE266" i="6"/>
  <c r="T266" i="6"/>
  <c r="R266" i="6"/>
  <c r="P266" i="6"/>
  <c r="BI263" i="6"/>
  <c r="BH263" i="6"/>
  <c r="BG263" i="6"/>
  <c r="BE263" i="6"/>
  <c r="T263" i="6"/>
  <c r="R263" i="6"/>
  <c r="P263" i="6"/>
  <c r="BI261" i="6"/>
  <c r="BH261" i="6"/>
  <c r="BG261" i="6"/>
  <c r="BE261" i="6"/>
  <c r="T261" i="6"/>
  <c r="R261" i="6"/>
  <c r="P261" i="6"/>
  <c r="BI259" i="6"/>
  <c r="BH259" i="6"/>
  <c r="BG259" i="6"/>
  <c r="BE259" i="6"/>
  <c r="T259" i="6"/>
  <c r="R259" i="6"/>
  <c r="P259" i="6"/>
  <c r="BI255" i="6"/>
  <c r="BH255" i="6"/>
  <c r="BG255" i="6"/>
  <c r="BE255" i="6"/>
  <c r="T255" i="6"/>
  <c r="R255" i="6"/>
  <c r="P255" i="6"/>
  <c r="BI245" i="6"/>
  <c r="BH245" i="6"/>
  <c r="BG245" i="6"/>
  <c r="BE245" i="6"/>
  <c r="T245" i="6"/>
  <c r="R245" i="6"/>
  <c r="P245" i="6"/>
  <c r="BI242" i="6"/>
  <c r="BH242" i="6"/>
  <c r="BG242" i="6"/>
  <c r="BE242" i="6"/>
  <c r="T242" i="6"/>
  <c r="R242" i="6"/>
  <c r="P242" i="6"/>
  <c r="BI240" i="6"/>
  <c r="BH240" i="6"/>
  <c r="BG240" i="6"/>
  <c r="BE240" i="6"/>
  <c r="T240" i="6"/>
  <c r="R240" i="6"/>
  <c r="P240" i="6"/>
  <c r="BI232" i="6"/>
  <c r="BH232" i="6"/>
  <c r="BG232" i="6"/>
  <c r="BE232" i="6"/>
  <c r="T232" i="6"/>
  <c r="R232" i="6"/>
  <c r="P232" i="6"/>
  <c r="BI223" i="6"/>
  <c r="BH223" i="6"/>
  <c r="BG223" i="6"/>
  <c r="BE223" i="6"/>
  <c r="T223" i="6"/>
  <c r="R223" i="6"/>
  <c r="P223" i="6"/>
  <c r="BI215" i="6"/>
  <c r="BH215" i="6"/>
  <c r="BG215" i="6"/>
  <c r="BE215" i="6"/>
  <c r="T215" i="6"/>
  <c r="R215" i="6"/>
  <c r="P215" i="6"/>
  <c r="BI207" i="6"/>
  <c r="BH207" i="6"/>
  <c r="BG207" i="6"/>
  <c r="BE207" i="6"/>
  <c r="T207" i="6"/>
  <c r="R207" i="6"/>
  <c r="P207" i="6"/>
  <c r="BI204" i="6"/>
  <c r="BH204" i="6"/>
  <c r="BG204" i="6"/>
  <c r="BE204" i="6"/>
  <c r="T204" i="6"/>
  <c r="R204" i="6"/>
  <c r="P204" i="6"/>
  <c r="BI201" i="6"/>
  <c r="BH201" i="6"/>
  <c r="BG201" i="6"/>
  <c r="BE201" i="6"/>
  <c r="T201" i="6"/>
  <c r="R201" i="6"/>
  <c r="P201" i="6"/>
  <c r="BI198" i="6"/>
  <c r="BH198" i="6"/>
  <c r="BG198" i="6"/>
  <c r="BE198" i="6"/>
  <c r="T198" i="6"/>
  <c r="R198" i="6"/>
  <c r="P198" i="6"/>
  <c r="BI196" i="6"/>
  <c r="BH196" i="6"/>
  <c r="BG196" i="6"/>
  <c r="BE196" i="6"/>
  <c r="T196" i="6"/>
  <c r="R196" i="6"/>
  <c r="P196" i="6"/>
  <c r="BI194" i="6"/>
  <c r="BH194" i="6"/>
  <c r="BG194" i="6"/>
  <c r="BE194" i="6"/>
  <c r="T194" i="6"/>
  <c r="R194" i="6"/>
  <c r="P194" i="6"/>
  <c r="BI191" i="6"/>
  <c r="BH191" i="6"/>
  <c r="BG191" i="6"/>
  <c r="BE191" i="6"/>
  <c r="T191" i="6"/>
  <c r="R191" i="6"/>
  <c r="P191" i="6"/>
  <c r="BI188" i="6"/>
  <c r="BH188" i="6"/>
  <c r="BG188" i="6"/>
  <c r="BE188" i="6"/>
  <c r="T188" i="6"/>
  <c r="R188" i="6"/>
  <c r="P188" i="6"/>
  <c r="BI185" i="6"/>
  <c r="BH185" i="6"/>
  <c r="BG185" i="6"/>
  <c r="BE185" i="6"/>
  <c r="T185" i="6"/>
  <c r="R185" i="6"/>
  <c r="P185" i="6"/>
  <c r="BI182" i="6"/>
  <c r="BH182" i="6"/>
  <c r="BG182" i="6"/>
  <c r="BE182" i="6"/>
  <c r="T182" i="6"/>
  <c r="R182" i="6"/>
  <c r="P182" i="6"/>
  <c r="BI180" i="6"/>
  <c r="BH180" i="6"/>
  <c r="BG180" i="6"/>
  <c r="BE180" i="6"/>
  <c r="T180" i="6"/>
  <c r="R180" i="6"/>
  <c r="P180" i="6"/>
  <c r="BI178" i="6"/>
  <c r="BH178" i="6"/>
  <c r="BG178" i="6"/>
  <c r="BE178" i="6"/>
  <c r="T178" i="6"/>
  <c r="R178" i="6"/>
  <c r="P178" i="6"/>
  <c r="BI174" i="6"/>
  <c r="BH174" i="6"/>
  <c r="BG174" i="6"/>
  <c r="BE174" i="6"/>
  <c r="T174" i="6"/>
  <c r="R174" i="6"/>
  <c r="P174" i="6"/>
  <c r="BI170" i="6"/>
  <c r="BH170" i="6"/>
  <c r="BG170" i="6"/>
  <c r="BE170" i="6"/>
  <c r="T170" i="6"/>
  <c r="R170" i="6"/>
  <c r="P170" i="6"/>
  <c r="BI167" i="6"/>
  <c r="BH167" i="6"/>
  <c r="BG167" i="6"/>
  <c r="BE167" i="6"/>
  <c r="T167" i="6"/>
  <c r="R167" i="6"/>
  <c r="P167" i="6"/>
  <c r="BI164" i="6"/>
  <c r="BH164" i="6"/>
  <c r="BG164" i="6"/>
  <c r="BE164" i="6"/>
  <c r="T164" i="6"/>
  <c r="R164" i="6"/>
  <c r="P164" i="6"/>
  <c r="BI162" i="6"/>
  <c r="BH162" i="6"/>
  <c r="BG162" i="6"/>
  <c r="BE162" i="6"/>
  <c r="T162" i="6"/>
  <c r="R162" i="6"/>
  <c r="P162" i="6"/>
  <c r="BI159" i="6"/>
  <c r="BH159" i="6"/>
  <c r="BG159" i="6"/>
  <c r="BE159" i="6"/>
  <c r="T159" i="6"/>
  <c r="R159" i="6"/>
  <c r="P159" i="6"/>
  <c r="BI154" i="6"/>
  <c r="BH154" i="6"/>
  <c r="BG154" i="6"/>
  <c r="BE154" i="6"/>
  <c r="T154" i="6"/>
  <c r="R154" i="6"/>
  <c r="P154" i="6"/>
  <c r="BI151" i="6"/>
  <c r="BH151" i="6"/>
  <c r="BG151" i="6"/>
  <c r="BE151" i="6"/>
  <c r="T151" i="6"/>
  <c r="R151" i="6"/>
  <c r="P151" i="6"/>
  <c r="BI148" i="6"/>
  <c r="BH148" i="6"/>
  <c r="BG148" i="6"/>
  <c r="BE148" i="6"/>
  <c r="T148" i="6"/>
  <c r="R148" i="6"/>
  <c r="P148" i="6"/>
  <c r="BI146" i="6"/>
  <c r="BH146" i="6"/>
  <c r="BG146" i="6"/>
  <c r="BE146" i="6"/>
  <c r="T146" i="6"/>
  <c r="R146" i="6"/>
  <c r="P146" i="6"/>
  <c r="BI144" i="6"/>
  <c r="BH144" i="6"/>
  <c r="BG144" i="6"/>
  <c r="BE144" i="6"/>
  <c r="T144" i="6"/>
  <c r="R144" i="6"/>
  <c r="P144" i="6"/>
  <c r="BI141" i="6"/>
  <c r="BH141" i="6"/>
  <c r="BG141" i="6"/>
  <c r="BE141" i="6"/>
  <c r="T141" i="6"/>
  <c r="R141" i="6"/>
  <c r="P141" i="6"/>
  <c r="BI138" i="6"/>
  <c r="BH138" i="6"/>
  <c r="BG138" i="6"/>
  <c r="BE138" i="6"/>
  <c r="T138" i="6"/>
  <c r="R138" i="6"/>
  <c r="P138" i="6"/>
  <c r="BI135" i="6"/>
  <c r="BH135" i="6"/>
  <c r="BG135" i="6"/>
  <c r="BE135" i="6"/>
  <c r="T135" i="6"/>
  <c r="R135" i="6"/>
  <c r="P135" i="6"/>
  <c r="BI132" i="6"/>
  <c r="BH132" i="6"/>
  <c r="BG132" i="6"/>
  <c r="BE132" i="6"/>
  <c r="T132" i="6"/>
  <c r="R132" i="6"/>
  <c r="P132" i="6"/>
  <c r="BI130" i="6"/>
  <c r="BH130" i="6"/>
  <c r="BG130" i="6"/>
  <c r="BE130" i="6"/>
  <c r="T130" i="6"/>
  <c r="R130" i="6"/>
  <c r="P130" i="6"/>
  <c r="F121" i="6"/>
  <c r="E119" i="6"/>
  <c r="F91" i="6"/>
  <c r="E89" i="6"/>
  <c r="J26" i="6"/>
  <c r="E26" i="6"/>
  <c r="J94" i="6" s="1"/>
  <c r="J25" i="6"/>
  <c r="J23" i="6"/>
  <c r="E23" i="6"/>
  <c r="J123" i="6" s="1"/>
  <c r="J22" i="6"/>
  <c r="J20" i="6"/>
  <c r="E20" i="6"/>
  <c r="F124" i="6" s="1"/>
  <c r="J19" i="6"/>
  <c r="J17" i="6"/>
  <c r="E17" i="6"/>
  <c r="F93" i="6" s="1"/>
  <c r="J16" i="6"/>
  <c r="J14" i="6"/>
  <c r="J121" i="6"/>
  <c r="E7" i="6"/>
  <c r="E85" i="6" s="1"/>
  <c r="J39" i="5"/>
  <c r="J38" i="5"/>
  <c r="AY99" i="1" s="1"/>
  <c r="J37" i="5"/>
  <c r="AX99" i="1" s="1"/>
  <c r="BI253" i="5"/>
  <c r="BH253" i="5"/>
  <c r="BG253" i="5"/>
  <c r="BE253" i="5"/>
  <c r="T253" i="5"/>
  <c r="R253" i="5"/>
  <c r="P253" i="5"/>
  <c r="BI252" i="5"/>
  <c r="BH252" i="5"/>
  <c r="BG252" i="5"/>
  <c r="BE252" i="5"/>
  <c r="T252" i="5"/>
  <c r="R252" i="5"/>
  <c r="P252" i="5"/>
  <c r="BI248" i="5"/>
  <c r="BH248" i="5"/>
  <c r="BG248" i="5"/>
  <c r="BE248" i="5"/>
  <c r="T248" i="5"/>
  <c r="R248" i="5"/>
  <c r="P248" i="5"/>
  <c r="BI246" i="5"/>
  <c r="BH246" i="5"/>
  <c r="BG246" i="5"/>
  <c r="BE246" i="5"/>
  <c r="T246" i="5"/>
  <c r="R246" i="5"/>
  <c r="P246" i="5"/>
  <c r="BI244" i="5"/>
  <c r="BH244" i="5"/>
  <c r="BG244" i="5"/>
  <c r="BE244" i="5"/>
  <c r="T244" i="5"/>
  <c r="R244" i="5"/>
  <c r="P244" i="5"/>
  <c r="BI243" i="5"/>
  <c r="BH243" i="5"/>
  <c r="BG243" i="5"/>
  <c r="BE243" i="5"/>
  <c r="T243" i="5"/>
  <c r="R243" i="5"/>
  <c r="P243" i="5"/>
  <c r="BI240" i="5"/>
  <c r="BH240" i="5"/>
  <c r="BG240" i="5"/>
  <c r="BE240" i="5"/>
  <c r="T240" i="5"/>
  <c r="R240" i="5"/>
  <c r="P240" i="5"/>
  <c r="BI236" i="5"/>
  <c r="BH236" i="5"/>
  <c r="BG236" i="5"/>
  <c r="BE236" i="5"/>
  <c r="T236" i="5"/>
  <c r="R236" i="5"/>
  <c r="P236" i="5"/>
  <c r="BI234" i="5"/>
  <c r="BH234" i="5"/>
  <c r="BG234" i="5"/>
  <c r="BE234" i="5"/>
  <c r="T234" i="5"/>
  <c r="R234" i="5"/>
  <c r="P234" i="5"/>
  <c r="BI231" i="5"/>
  <c r="BH231" i="5"/>
  <c r="BG231" i="5"/>
  <c r="BE231" i="5"/>
  <c r="T231" i="5"/>
  <c r="R231" i="5"/>
  <c r="P231" i="5"/>
  <c r="BI229" i="5"/>
  <c r="BH229" i="5"/>
  <c r="BG229" i="5"/>
  <c r="BE229" i="5"/>
  <c r="T229" i="5"/>
  <c r="R229" i="5"/>
  <c r="P229" i="5"/>
  <c r="BI226" i="5"/>
  <c r="BH226" i="5"/>
  <c r="BG226" i="5"/>
  <c r="BE226" i="5"/>
  <c r="T226" i="5"/>
  <c r="R226" i="5"/>
  <c r="P226" i="5"/>
  <c r="BI223" i="5"/>
  <c r="BH223" i="5"/>
  <c r="BG223" i="5"/>
  <c r="BE223" i="5"/>
  <c r="T223" i="5"/>
  <c r="R223" i="5"/>
  <c r="P223" i="5"/>
  <c r="BI219" i="5"/>
  <c r="BH219" i="5"/>
  <c r="BG219" i="5"/>
  <c r="BE219" i="5"/>
  <c r="T219" i="5"/>
  <c r="T218" i="5"/>
  <c r="R219" i="5"/>
  <c r="R218" i="5" s="1"/>
  <c r="P219" i="5"/>
  <c r="P218" i="5" s="1"/>
  <c r="BI216" i="5"/>
  <c r="BH216" i="5"/>
  <c r="BG216" i="5"/>
  <c r="BE216" i="5"/>
  <c r="T216" i="5"/>
  <c r="R216" i="5"/>
  <c r="P216" i="5"/>
  <c r="BI211" i="5"/>
  <c r="BH211" i="5"/>
  <c r="BG211" i="5"/>
  <c r="BE211" i="5"/>
  <c r="T211" i="5"/>
  <c r="R211" i="5"/>
  <c r="P211" i="5"/>
  <c r="BI203" i="5"/>
  <c r="BH203" i="5"/>
  <c r="BG203" i="5"/>
  <c r="BE203" i="5"/>
  <c r="T203" i="5"/>
  <c r="R203" i="5"/>
  <c r="P203" i="5"/>
  <c r="BI198" i="5"/>
  <c r="BH198" i="5"/>
  <c r="BG198" i="5"/>
  <c r="BE198" i="5"/>
  <c r="T198" i="5"/>
  <c r="R198" i="5"/>
  <c r="P198" i="5"/>
  <c r="BI195" i="5"/>
  <c r="BH195" i="5"/>
  <c r="BG195" i="5"/>
  <c r="BE195" i="5"/>
  <c r="T195" i="5"/>
  <c r="R195" i="5"/>
  <c r="P195" i="5"/>
  <c r="BI193" i="5"/>
  <c r="BH193" i="5"/>
  <c r="BG193" i="5"/>
  <c r="BE193" i="5"/>
  <c r="T193" i="5"/>
  <c r="R193" i="5"/>
  <c r="P193" i="5"/>
  <c r="BI189" i="5"/>
  <c r="BH189" i="5"/>
  <c r="BG189" i="5"/>
  <c r="BE189" i="5"/>
  <c r="T189" i="5"/>
  <c r="R189" i="5"/>
  <c r="P189" i="5"/>
  <c r="BI187" i="5"/>
  <c r="BH187" i="5"/>
  <c r="BG187" i="5"/>
  <c r="BE187" i="5"/>
  <c r="T187" i="5"/>
  <c r="R187" i="5"/>
  <c r="P187" i="5"/>
  <c r="BI185" i="5"/>
  <c r="BH185" i="5"/>
  <c r="BG185" i="5"/>
  <c r="BE185" i="5"/>
  <c r="T185" i="5"/>
  <c r="R185" i="5"/>
  <c r="P185" i="5"/>
  <c r="BI183" i="5"/>
  <c r="BH183" i="5"/>
  <c r="BG183" i="5"/>
  <c r="BE183" i="5"/>
  <c r="T183" i="5"/>
  <c r="R183" i="5"/>
  <c r="P183" i="5"/>
  <c r="BI178" i="5"/>
  <c r="BH178" i="5"/>
  <c r="BG178" i="5"/>
  <c r="BE178" i="5"/>
  <c r="T178" i="5"/>
  <c r="R178" i="5"/>
  <c r="P178" i="5"/>
  <c r="BI173" i="5"/>
  <c r="BH173" i="5"/>
  <c r="BG173" i="5"/>
  <c r="BE173" i="5"/>
  <c r="T173" i="5"/>
  <c r="R173" i="5"/>
  <c r="P173" i="5"/>
  <c r="BI170" i="5"/>
  <c r="BH170" i="5"/>
  <c r="BG170" i="5"/>
  <c r="BE170" i="5"/>
  <c r="T170" i="5"/>
  <c r="R170" i="5"/>
  <c r="P170" i="5"/>
  <c r="BI168" i="5"/>
  <c r="BH168" i="5"/>
  <c r="BG168" i="5"/>
  <c r="BE168" i="5"/>
  <c r="T168" i="5"/>
  <c r="R168" i="5"/>
  <c r="P168" i="5"/>
  <c r="BI165" i="5"/>
  <c r="BH165" i="5"/>
  <c r="BG165" i="5"/>
  <c r="BE165" i="5"/>
  <c r="T165" i="5"/>
  <c r="R165" i="5"/>
  <c r="P165" i="5"/>
  <c r="BI162" i="5"/>
  <c r="BH162" i="5"/>
  <c r="BG162" i="5"/>
  <c r="BE162" i="5"/>
  <c r="T162" i="5"/>
  <c r="R162" i="5"/>
  <c r="P162" i="5"/>
  <c r="BI159" i="5"/>
  <c r="BH159" i="5"/>
  <c r="BG159" i="5"/>
  <c r="BE159" i="5"/>
  <c r="T159" i="5"/>
  <c r="R159" i="5"/>
  <c r="P159" i="5"/>
  <c r="BI156" i="5"/>
  <c r="BH156" i="5"/>
  <c r="BG156" i="5"/>
  <c r="BE156" i="5"/>
  <c r="T156" i="5"/>
  <c r="R156" i="5"/>
  <c r="P156" i="5"/>
  <c r="BI154" i="5"/>
  <c r="BH154" i="5"/>
  <c r="BG154" i="5"/>
  <c r="BE154" i="5"/>
  <c r="T154" i="5"/>
  <c r="R154" i="5"/>
  <c r="P154" i="5"/>
  <c r="BI150" i="5"/>
  <c r="BH150" i="5"/>
  <c r="BG150" i="5"/>
  <c r="BE150" i="5"/>
  <c r="T150" i="5"/>
  <c r="R150" i="5"/>
  <c r="P150" i="5"/>
  <c r="BI147" i="5"/>
  <c r="BH147" i="5"/>
  <c r="BG147" i="5"/>
  <c r="BE147" i="5"/>
  <c r="T147" i="5"/>
  <c r="R147" i="5"/>
  <c r="P147" i="5"/>
  <c r="BI145" i="5"/>
  <c r="BH145" i="5"/>
  <c r="BG145" i="5"/>
  <c r="BE145" i="5"/>
  <c r="T145" i="5"/>
  <c r="R145" i="5"/>
  <c r="P145" i="5"/>
  <c r="BI142" i="5"/>
  <c r="BH142" i="5"/>
  <c r="BG142" i="5"/>
  <c r="BE142" i="5"/>
  <c r="T142" i="5"/>
  <c r="R142" i="5"/>
  <c r="P142" i="5"/>
  <c r="BI139" i="5"/>
  <c r="BH139" i="5"/>
  <c r="BG139" i="5"/>
  <c r="BE139" i="5"/>
  <c r="T139" i="5"/>
  <c r="R139" i="5"/>
  <c r="P139" i="5"/>
  <c r="BI136" i="5"/>
  <c r="BH136" i="5"/>
  <c r="BG136" i="5"/>
  <c r="BE136" i="5"/>
  <c r="T136" i="5"/>
  <c r="R136" i="5"/>
  <c r="P136" i="5"/>
  <c r="BI133" i="5"/>
  <c r="BH133" i="5"/>
  <c r="BG133" i="5"/>
  <c r="BE133" i="5"/>
  <c r="T133" i="5"/>
  <c r="R133" i="5"/>
  <c r="P133" i="5"/>
  <c r="BI131" i="5"/>
  <c r="BH131" i="5"/>
  <c r="BG131" i="5"/>
  <c r="BE131" i="5"/>
  <c r="T131" i="5"/>
  <c r="R131" i="5"/>
  <c r="P131" i="5"/>
  <c r="F122" i="5"/>
  <c r="E120" i="5"/>
  <c r="F91" i="5"/>
  <c r="E89" i="5"/>
  <c r="J26" i="5"/>
  <c r="E26" i="5"/>
  <c r="J125" i="5"/>
  <c r="J25" i="5"/>
  <c r="J23" i="5"/>
  <c r="E23" i="5"/>
  <c r="J124" i="5" s="1"/>
  <c r="J22" i="5"/>
  <c r="J20" i="5"/>
  <c r="E20" i="5"/>
  <c r="F125" i="5" s="1"/>
  <c r="J19" i="5"/>
  <c r="J17" i="5"/>
  <c r="E17" i="5"/>
  <c r="F93" i="5"/>
  <c r="J16" i="5"/>
  <c r="J14" i="5"/>
  <c r="J122" i="5" s="1"/>
  <c r="E7" i="5"/>
  <c r="E85" i="5" s="1"/>
  <c r="J39" i="4"/>
  <c r="J38" i="4"/>
  <c r="AY98" i="1"/>
  <c r="J37" i="4"/>
  <c r="AX98" i="1" s="1"/>
  <c r="BI364" i="4"/>
  <c r="BH364" i="4"/>
  <c r="BG364" i="4"/>
  <c r="BE364" i="4"/>
  <c r="T364" i="4"/>
  <c r="R364" i="4"/>
  <c r="P364" i="4"/>
  <c r="BI363" i="4"/>
  <c r="BH363" i="4"/>
  <c r="BG363" i="4"/>
  <c r="BE363" i="4"/>
  <c r="T363" i="4"/>
  <c r="R363" i="4"/>
  <c r="P363" i="4"/>
  <c r="BI356" i="4"/>
  <c r="BH356" i="4"/>
  <c r="BG356" i="4"/>
  <c r="BE356" i="4"/>
  <c r="T356" i="4"/>
  <c r="R356" i="4"/>
  <c r="P356" i="4"/>
  <c r="BI353" i="4"/>
  <c r="BH353" i="4"/>
  <c r="BG353" i="4"/>
  <c r="BE353" i="4"/>
  <c r="T353" i="4"/>
  <c r="R353" i="4"/>
  <c r="P353" i="4"/>
  <c r="BI348" i="4"/>
  <c r="BH348" i="4"/>
  <c r="BG348" i="4"/>
  <c r="BE348" i="4"/>
  <c r="T348" i="4"/>
  <c r="R348" i="4"/>
  <c r="P348" i="4"/>
  <c r="BI344" i="4"/>
  <c r="BH344" i="4"/>
  <c r="BG344" i="4"/>
  <c r="BE344" i="4"/>
  <c r="T344" i="4"/>
  <c r="R344" i="4"/>
  <c r="P344" i="4"/>
  <c r="BI340" i="4"/>
  <c r="BH340" i="4"/>
  <c r="BG340" i="4"/>
  <c r="BE340" i="4"/>
  <c r="T340" i="4"/>
  <c r="R340" i="4"/>
  <c r="P340" i="4"/>
  <c r="BI335" i="4"/>
  <c r="BH335" i="4"/>
  <c r="BG335" i="4"/>
  <c r="BE335" i="4"/>
  <c r="T335" i="4"/>
  <c r="R335" i="4"/>
  <c r="P335" i="4"/>
  <c r="BI333" i="4"/>
  <c r="BH333" i="4"/>
  <c r="BG333" i="4"/>
  <c r="BE333" i="4"/>
  <c r="T333" i="4"/>
  <c r="R333" i="4"/>
  <c r="P333" i="4"/>
  <c r="BI332" i="4"/>
  <c r="BH332" i="4"/>
  <c r="BG332" i="4"/>
  <c r="BE332" i="4"/>
  <c r="T332" i="4"/>
  <c r="R332" i="4"/>
  <c r="P332" i="4"/>
  <c r="BI330" i="4"/>
  <c r="BH330" i="4"/>
  <c r="BG330" i="4"/>
  <c r="BE330" i="4"/>
  <c r="T330" i="4"/>
  <c r="R330" i="4"/>
  <c r="P330" i="4"/>
  <c r="BI329" i="4"/>
  <c r="BH329" i="4"/>
  <c r="BG329" i="4"/>
  <c r="BE329" i="4"/>
  <c r="T329" i="4"/>
  <c r="R329" i="4"/>
  <c r="P329" i="4"/>
  <c r="BI328" i="4"/>
  <c r="BH328" i="4"/>
  <c r="BG328" i="4"/>
  <c r="BE328" i="4"/>
  <c r="T328" i="4"/>
  <c r="R328" i="4"/>
  <c r="P328" i="4"/>
  <c r="BI327" i="4"/>
  <c r="BH327" i="4"/>
  <c r="BG327" i="4"/>
  <c r="BE327" i="4"/>
  <c r="T327" i="4"/>
  <c r="R327" i="4"/>
  <c r="P327" i="4"/>
  <c r="BI325" i="4"/>
  <c r="BH325" i="4"/>
  <c r="BG325" i="4"/>
  <c r="BE325" i="4"/>
  <c r="T325" i="4"/>
  <c r="R325" i="4"/>
  <c r="P325" i="4"/>
  <c r="BI324" i="4"/>
  <c r="BH324" i="4"/>
  <c r="BG324" i="4"/>
  <c r="BE324" i="4"/>
  <c r="T324" i="4"/>
  <c r="R324" i="4"/>
  <c r="P324" i="4"/>
  <c r="BI323" i="4"/>
  <c r="BH323" i="4"/>
  <c r="BG323" i="4"/>
  <c r="BE323" i="4"/>
  <c r="T323" i="4"/>
  <c r="R323" i="4"/>
  <c r="P323" i="4"/>
  <c r="BI321" i="4"/>
  <c r="BH321" i="4"/>
  <c r="BG321" i="4"/>
  <c r="BE321" i="4"/>
  <c r="T321" i="4"/>
  <c r="R321" i="4"/>
  <c r="P321" i="4"/>
  <c r="BI320" i="4"/>
  <c r="BH320" i="4"/>
  <c r="BG320" i="4"/>
  <c r="BE320" i="4"/>
  <c r="T320" i="4"/>
  <c r="R320" i="4"/>
  <c r="P320" i="4"/>
  <c r="BI319" i="4"/>
  <c r="BH319" i="4"/>
  <c r="BG319" i="4"/>
  <c r="BE319" i="4"/>
  <c r="T319" i="4"/>
  <c r="R319" i="4"/>
  <c r="P319" i="4"/>
  <c r="BI318" i="4"/>
  <c r="BH318" i="4"/>
  <c r="BG318" i="4"/>
  <c r="BE318" i="4"/>
  <c r="T318" i="4"/>
  <c r="R318" i="4"/>
  <c r="P318" i="4"/>
  <c r="BI316" i="4"/>
  <c r="BH316" i="4"/>
  <c r="BG316" i="4"/>
  <c r="BE316" i="4"/>
  <c r="T316" i="4"/>
  <c r="R316" i="4"/>
  <c r="P316" i="4"/>
  <c r="BI313" i="4"/>
  <c r="BH313" i="4"/>
  <c r="BG313" i="4"/>
  <c r="BE313" i="4"/>
  <c r="T313" i="4"/>
  <c r="R313" i="4"/>
  <c r="P313" i="4"/>
  <c r="BI311" i="4"/>
  <c r="BH311" i="4"/>
  <c r="BG311" i="4"/>
  <c r="BE311" i="4"/>
  <c r="T311" i="4"/>
  <c r="R311" i="4"/>
  <c r="P311" i="4"/>
  <c r="BI309" i="4"/>
  <c r="BH309" i="4"/>
  <c r="BG309" i="4"/>
  <c r="BE309" i="4"/>
  <c r="T309" i="4"/>
  <c r="R309" i="4"/>
  <c r="P309" i="4"/>
  <c r="BI306" i="4"/>
  <c r="BH306" i="4"/>
  <c r="BG306" i="4"/>
  <c r="BE306" i="4"/>
  <c r="T306" i="4"/>
  <c r="R306" i="4"/>
  <c r="P306" i="4"/>
  <c r="BI304" i="4"/>
  <c r="BH304" i="4"/>
  <c r="BG304" i="4"/>
  <c r="BE304" i="4"/>
  <c r="T304" i="4"/>
  <c r="R304" i="4"/>
  <c r="P304" i="4"/>
  <c r="BI301" i="4"/>
  <c r="BH301" i="4"/>
  <c r="BG301" i="4"/>
  <c r="BE301" i="4"/>
  <c r="T301" i="4"/>
  <c r="R301" i="4"/>
  <c r="P301" i="4"/>
  <c r="BI299" i="4"/>
  <c r="BH299" i="4"/>
  <c r="BG299" i="4"/>
  <c r="BE299" i="4"/>
  <c r="T299" i="4"/>
  <c r="R299" i="4"/>
  <c r="P299" i="4"/>
  <c r="BI296" i="4"/>
  <c r="BH296" i="4"/>
  <c r="BG296" i="4"/>
  <c r="BE296" i="4"/>
  <c r="T296" i="4"/>
  <c r="R296" i="4"/>
  <c r="P296" i="4"/>
  <c r="BI293" i="4"/>
  <c r="BH293" i="4"/>
  <c r="BG293" i="4"/>
  <c r="BE293" i="4"/>
  <c r="T293" i="4"/>
  <c r="R293" i="4"/>
  <c r="P293" i="4"/>
  <c r="BI290" i="4"/>
  <c r="BH290" i="4"/>
  <c r="BG290" i="4"/>
  <c r="BE290" i="4"/>
  <c r="T290" i="4"/>
  <c r="R290" i="4"/>
  <c r="P290" i="4"/>
  <c r="BI288" i="4"/>
  <c r="BH288" i="4"/>
  <c r="BG288" i="4"/>
  <c r="BE288" i="4"/>
  <c r="T288" i="4"/>
  <c r="R288" i="4"/>
  <c r="P288" i="4"/>
  <c r="BI283" i="4"/>
  <c r="BH283" i="4"/>
  <c r="BG283" i="4"/>
  <c r="BE283" i="4"/>
  <c r="T283" i="4"/>
  <c r="R283" i="4"/>
  <c r="P283" i="4"/>
  <c r="BI278" i="4"/>
  <c r="BH278" i="4"/>
  <c r="BG278" i="4"/>
  <c r="BE278" i="4"/>
  <c r="T278" i="4"/>
  <c r="R278" i="4"/>
  <c r="P278" i="4"/>
  <c r="BI277" i="4"/>
  <c r="BH277" i="4"/>
  <c r="BG277" i="4"/>
  <c r="BE277" i="4"/>
  <c r="T277" i="4"/>
  <c r="R277" i="4"/>
  <c r="P277" i="4"/>
  <c r="BI275" i="4"/>
  <c r="BH275" i="4"/>
  <c r="BG275" i="4"/>
  <c r="BE275" i="4"/>
  <c r="T275" i="4"/>
  <c r="R275" i="4"/>
  <c r="P275" i="4"/>
  <c r="BI268" i="4"/>
  <c r="BH268" i="4"/>
  <c r="BG268" i="4"/>
  <c r="BE268" i="4"/>
  <c r="T268" i="4"/>
  <c r="R268" i="4"/>
  <c r="P268" i="4"/>
  <c r="BI266" i="4"/>
  <c r="BH266" i="4"/>
  <c r="BG266" i="4"/>
  <c r="BE266" i="4"/>
  <c r="T266" i="4"/>
  <c r="R266" i="4"/>
  <c r="P266" i="4"/>
  <c r="BI263" i="4"/>
  <c r="BH263" i="4"/>
  <c r="BG263" i="4"/>
  <c r="BE263" i="4"/>
  <c r="T263" i="4"/>
  <c r="R263" i="4"/>
  <c r="P263" i="4"/>
  <c r="BI261" i="4"/>
  <c r="BH261" i="4"/>
  <c r="BG261" i="4"/>
  <c r="BE261" i="4"/>
  <c r="T261" i="4"/>
  <c r="R261" i="4"/>
  <c r="P261" i="4"/>
  <c r="BI259" i="4"/>
  <c r="BH259" i="4"/>
  <c r="BG259" i="4"/>
  <c r="BE259" i="4"/>
  <c r="T259" i="4"/>
  <c r="R259" i="4"/>
  <c r="P259" i="4"/>
  <c r="BI255" i="4"/>
  <c r="BH255" i="4"/>
  <c r="BG255" i="4"/>
  <c r="BE255" i="4"/>
  <c r="T255" i="4"/>
  <c r="R255" i="4"/>
  <c r="P255" i="4"/>
  <c r="BI245" i="4"/>
  <c r="BH245" i="4"/>
  <c r="BG245" i="4"/>
  <c r="BE245" i="4"/>
  <c r="T245" i="4"/>
  <c r="R245" i="4"/>
  <c r="P245" i="4"/>
  <c r="BI242" i="4"/>
  <c r="BH242" i="4"/>
  <c r="BG242" i="4"/>
  <c r="BE242" i="4"/>
  <c r="T242" i="4"/>
  <c r="R242" i="4"/>
  <c r="P242" i="4"/>
  <c r="BI240" i="4"/>
  <c r="BH240" i="4"/>
  <c r="BG240" i="4"/>
  <c r="BE240" i="4"/>
  <c r="T240" i="4"/>
  <c r="R240" i="4"/>
  <c r="P240" i="4"/>
  <c r="BI232" i="4"/>
  <c r="BH232" i="4"/>
  <c r="BG232" i="4"/>
  <c r="BE232" i="4"/>
  <c r="T232" i="4"/>
  <c r="R232" i="4"/>
  <c r="P232" i="4"/>
  <c r="BI223" i="4"/>
  <c r="BH223" i="4"/>
  <c r="BG223" i="4"/>
  <c r="BE223" i="4"/>
  <c r="T223" i="4"/>
  <c r="R223" i="4"/>
  <c r="P223" i="4"/>
  <c r="BI215" i="4"/>
  <c r="BH215" i="4"/>
  <c r="BG215" i="4"/>
  <c r="BE215" i="4"/>
  <c r="T215" i="4"/>
  <c r="R215" i="4"/>
  <c r="P215" i="4"/>
  <c r="BI207" i="4"/>
  <c r="BH207" i="4"/>
  <c r="BG207" i="4"/>
  <c r="BE207" i="4"/>
  <c r="T207" i="4"/>
  <c r="R207" i="4"/>
  <c r="P207" i="4"/>
  <c r="BI204" i="4"/>
  <c r="BH204" i="4"/>
  <c r="BG204" i="4"/>
  <c r="BE204" i="4"/>
  <c r="T204" i="4"/>
  <c r="R204" i="4"/>
  <c r="P204" i="4"/>
  <c r="BI201" i="4"/>
  <c r="BH201" i="4"/>
  <c r="BG201" i="4"/>
  <c r="BE201" i="4"/>
  <c r="T201" i="4"/>
  <c r="R201" i="4"/>
  <c r="P201" i="4"/>
  <c r="BI198" i="4"/>
  <c r="BH198" i="4"/>
  <c r="BG198" i="4"/>
  <c r="BE198" i="4"/>
  <c r="T198" i="4"/>
  <c r="R198" i="4"/>
  <c r="P198" i="4"/>
  <c r="BI196" i="4"/>
  <c r="BH196" i="4"/>
  <c r="BG196" i="4"/>
  <c r="BE196" i="4"/>
  <c r="T196" i="4"/>
  <c r="R196" i="4"/>
  <c r="P196" i="4"/>
  <c r="BI194" i="4"/>
  <c r="BH194" i="4"/>
  <c r="BG194" i="4"/>
  <c r="BE194" i="4"/>
  <c r="T194" i="4"/>
  <c r="R194" i="4"/>
  <c r="P194" i="4"/>
  <c r="BI191" i="4"/>
  <c r="BH191" i="4"/>
  <c r="BG191" i="4"/>
  <c r="BE191" i="4"/>
  <c r="T191" i="4"/>
  <c r="R191" i="4"/>
  <c r="P191" i="4"/>
  <c r="BI188" i="4"/>
  <c r="BH188" i="4"/>
  <c r="BG188" i="4"/>
  <c r="BE188" i="4"/>
  <c r="T188" i="4"/>
  <c r="R188" i="4"/>
  <c r="P188" i="4"/>
  <c r="BI185" i="4"/>
  <c r="BH185" i="4"/>
  <c r="BG185" i="4"/>
  <c r="BE185" i="4"/>
  <c r="T185" i="4"/>
  <c r="R185" i="4"/>
  <c r="P185" i="4"/>
  <c r="BI182" i="4"/>
  <c r="BH182" i="4"/>
  <c r="BG182" i="4"/>
  <c r="BE182" i="4"/>
  <c r="T182" i="4"/>
  <c r="R182" i="4"/>
  <c r="P182" i="4"/>
  <c r="BI180" i="4"/>
  <c r="BH180" i="4"/>
  <c r="BG180" i="4"/>
  <c r="BE180" i="4"/>
  <c r="T180" i="4"/>
  <c r="R180" i="4"/>
  <c r="P180" i="4"/>
  <c r="BI178" i="4"/>
  <c r="BH178" i="4"/>
  <c r="BG178" i="4"/>
  <c r="BE178" i="4"/>
  <c r="T178" i="4"/>
  <c r="R178" i="4"/>
  <c r="P178" i="4"/>
  <c r="BI174" i="4"/>
  <c r="BH174" i="4"/>
  <c r="BG174" i="4"/>
  <c r="BE174" i="4"/>
  <c r="T174" i="4"/>
  <c r="R174" i="4"/>
  <c r="P174" i="4"/>
  <c r="BI170" i="4"/>
  <c r="BH170" i="4"/>
  <c r="BG170" i="4"/>
  <c r="BE170" i="4"/>
  <c r="T170" i="4"/>
  <c r="R170" i="4"/>
  <c r="P170" i="4"/>
  <c r="BI167" i="4"/>
  <c r="BH167" i="4"/>
  <c r="BG167" i="4"/>
  <c r="BE167" i="4"/>
  <c r="T167" i="4"/>
  <c r="R167" i="4"/>
  <c r="P167" i="4"/>
  <c r="BI164" i="4"/>
  <c r="BH164" i="4"/>
  <c r="BG164" i="4"/>
  <c r="BE164" i="4"/>
  <c r="T164" i="4"/>
  <c r="R164" i="4"/>
  <c r="P164" i="4"/>
  <c r="BI162" i="4"/>
  <c r="BH162" i="4"/>
  <c r="BG162" i="4"/>
  <c r="BE162" i="4"/>
  <c r="T162" i="4"/>
  <c r="R162" i="4"/>
  <c r="P162" i="4"/>
  <c r="BI159" i="4"/>
  <c r="BH159" i="4"/>
  <c r="BG159" i="4"/>
  <c r="BE159" i="4"/>
  <c r="T159" i="4"/>
  <c r="R159" i="4"/>
  <c r="P159" i="4"/>
  <c r="BI154" i="4"/>
  <c r="BH154" i="4"/>
  <c r="BG154" i="4"/>
  <c r="BE154" i="4"/>
  <c r="T154" i="4"/>
  <c r="R154" i="4"/>
  <c r="P154" i="4"/>
  <c r="BI151" i="4"/>
  <c r="BH151" i="4"/>
  <c r="BG151" i="4"/>
  <c r="BE151" i="4"/>
  <c r="T151" i="4"/>
  <c r="R151" i="4"/>
  <c r="P151" i="4"/>
  <c r="BI148" i="4"/>
  <c r="BH148" i="4"/>
  <c r="BG148" i="4"/>
  <c r="BE148" i="4"/>
  <c r="T148" i="4"/>
  <c r="R148" i="4"/>
  <c r="P148" i="4"/>
  <c r="BI146" i="4"/>
  <c r="BH146" i="4"/>
  <c r="BG146" i="4"/>
  <c r="BE146" i="4"/>
  <c r="T146" i="4"/>
  <c r="R146" i="4"/>
  <c r="P146" i="4"/>
  <c r="BI144" i="4"/>
  <c r="BH144" i="4"/>
  <c r="BG144" i="4"/>
  <c r="BE144" i="4"/>
  <c r="T144" i="4"/>
  <c r="R144" i="4"/>
  <c r="P144" i="4"/>
  <c r="BI141" i="4"/>
  <c r="BH141" i="4"/>
  <c r="BG141" i="4"/>
  <c r="BE141" i="4"/>
  <c r="T141" i="4"/>
  <c r="R141" i="4"/>
  <c r="P141" i="4"/>
  <c r="BI138" i="4"/>
  <c r="BH138" i="4"/>
  <c r="BG138" i="4"/>
  <c r="BE138" i="4"/>
  <c r="T138" i="4"/>
  <c r="R138" i="4"/>
  <c r="P138" i="4"/>
  <c r="BI135" i="4"/>
  <c r="BH135" i="4"/>
  <c r="BG135" i="4"/>
  <c r="BE135" i="4"/>
  <c r="T135" i="4"/>
  <c r="R135" i="4"/>
  <c r="P135" i="4"/>
  <c r="BI132" i="4"/>
  <c r="BH132" i="4"/>
  <c r="BG132" i="4"/>
  <c r="BE132" i="4"/>
  <c r="T132" i="4"/>
  <c r="R132" i="4"/>
  <c r="P132" i="4"/>
  <c r="BI130" i="4"/>
  <c r="BH130" i="4"/>
  <c r="BG130" i="4"/>
  <c r="BE130" i="4"/>
  <c r="T130" i="4"/>
  <c r="R130" i="4"/>
  <c r="P130" i="4"/>
  <c r="F121" i="4"/>
  <c r="E119" i="4"/>
  <c r="F91" i="4"/>
  <c r="E89" i="4"/>
  <c r="J26" i="4"/>
  <c r="E26" i="4"/>
  <c r="J94" i="4" s="1"/>
  <c r="J25" i="4"/>
  <c r="J23" i="4"/>
  <c r="E23" i="4"/>
  <c r="J93" i="4" s="1"/>
  <c r="J22" i="4"/>
  <c r="J20" i="4"/>
  <c r="E20" i="4"/>
  <c r="F94" i="4"/>
  <c r="J19" i="4"/>
  <c r="J17" i="4"/>
  <c r="E17" i="4"/>
  <c r="F123" i="4" s="1"/>
  <c r="J16" i="4"/>
  <c r="J14" i="4"/>
  <c r="J91" i="4" s="1"/>
  <c r="E7" i="4"/>
  <c r="E85" i="4"/>
  <c r="J37" i="3"/>
  <c r="J36" i="3"/>
  <c r="AY96" i="1"/>
  <c r="J35" i="3"/>
  <c r="AX96" i="1" s="1"/>
  <c r="BI406" i="3"/>
  <c r="BH406" i="3"/>
  <c r="BG406" i="3"/>
  <c r="BE406" i="3"/>
  <c r="T406" i="3"/>
  <c r="T405" i="3"/>
  <c r="R406" i="3"/>
  <c r="R405" i="3" s="1"/>
  <c r="P406" i="3"/>
  <c r="P405" i="3"/>
  <c r="BI401" i="3"/>
  <c r="BH401" i="3"/>
  <c r="BG401" i="3"/>
  <c r="BE401" i="3"/>
  <c r="T401" i="3"/>
  <c r="R401" i="3"/>
  <c r="P401" i="3"/>
  <c r="BI397" i="3"/>
  <c r="BH397" i="3"/>
  <c r="BG397" i="3"/>
  <c r="BE397" i="3"/>
  <c r="T397" i="3"/>
  <c r="R397" i="3"/>
  <c r="P397" i="3"/>
  <c r="BI394" i="3"/>
  <c r="BH394" i="3"/>
  <c r="BG394" i="3"/>
  <c r="BE394" i="3"/>
  <c r="T394" i="3"/>
  <c r="R394" i="3"/>
  <c r="P394" i="3"/>
  <c r="BI390" i="3"/>
  <c r="BH390" i="3"/>
  <c r="BG390" i="3"/>
  <c r="BE390" i="3"/>
  <c r="T390" i="3"/>
  <c r="R390" i="3"/>
  <c r="P390" i="3"/>
  <c r="BI386" i="3"/>
  <c r="BH386" i="3"/>
  <c r="BG386" i="3"/>
  <c r="BE386" i="3"/>
  <c r="T386" i="3"/>
  <c r="R386" i="3"/>
  <c r="P386" i="3"/>
  <c r="BI383" i="3"/>
  <c r="BH383" i="3"/>
  <c r="BG383" i="3"/>
  <c r="BE383" i="3"/>
  <c r="T383" i="3"/>
  <c r="R383" i="3"/>
  <c r="P383" i="3"/>
  <c r="BI380" i="3"/>
  <c r="BH380" i="3"/>
  <c r="BG380" i="3"/>
  <c r="BE380" i="3"/>
  <c r="T380" i="3"/>
  <c r="R380" i="3"/>
  <c r="P380" i="3"/>
  <c r="BI368" i="3"/>
  <c r="BH368" i="3"/>
  <c r="BG368" i="3"/>
  <c r="BE368" i="3"/>
  <c r="T368" i="3"/>
  <c r="R368" i="3"/>
  <c r="P368" i="3"/>
  <c r="BI358" i="3"/>
  <c r="BH358" i="3"/>
  <c r="BG358" i="3"/>
  <c r="BE358" i="3"/>
  <c r="T358" i="3"/>
  <c r="R358" i="3"/>
  <c r="P358" i="3"/>
  <c r="BI346" i="3"/>
  <c r="BH346" i="3"/>
  <c r="BG346" i="3"/>
  <c r="BE346" i="3"/>
  <c r="T346" i="3"/>
  <c r="R346" i="3"/>
  <c r="P346" i="3"/>
  <c r="BI343" i="3"/>
  <c r="BH343" i="3"/>
  <c r="BG343" i="3"/>
  <c r="BE343" i="3"/>
  <c r="T343" i="3"/>
  <c r="R343" i="3"/>
  <c r="P343" i="3"/>
  <c r="BI340" i="3"/>
  <c r="BH340" i="3"/>
  <c r="BG340" i="3"/>
  <c r="BE340" i="3"/>
  <c r="T340" i="3"/>
  <c r="R340" i="3"/>
  <c r="P340" i="3"/>
  <c r="BI334" i="3"/>
  <c r="BH334" i="3"/>
  <c r="BG334" i="3"/>
  <c r="BE334" i="3"/>
  <c r="T334" i="3"/>
  <c r="R334" i="3"/>
  <c r="P334" i="3"/>
  <c r="BI331" i="3"/>
  <c r="BH331" i="3"/>
  <c r="BG331" i="3"/>
  <c r="BE331" i="3"/>
  <c r="T331" i="3"/>
  <c r="R331" i="3"/>
  <c r="P331" i="3"/>
  <c r="BI328" i="3"/>
  <c r="BH328" i="3"/>
  <c r="BG328" i="3"/>
  <c r="BE328" i="3"/>
  <c r="T328" i="3"/>
  <c r="R328" i="3"/>
  <c r="P328" i="3"/>
  <c r="BI326" i="3"/>
  <c r="BH326" i="3"/>
  <c r="BG326" i="3"/>
  <c r="BE326" i="3"/>
  <c r="T326" i="3"/>
  <c r="R326" i="3"/>
  <c r="P326" i="3"/>
  <c r="BI324" i="3"/>
  <c r="BH324" i="3"/>
  <c r="BG324" i="3"/>
  <c r="BE324" i="3"/>
  <c r="T324" i="3"/>
  <c r="R324" i="3"/>
  <c r="P324" i="3"/>
  <c r="BI318" i="3"/>
  <c r="BH318" i="3"/>
  <c r="BG318" i="3"/>
  <c r="BE318" i="3"/>
  <c r="T318" i="3"/>
  <c r="R318" i="3"/>
  <c r="P318" i="3"/>
  <c r="BI315" i="3"/>
  <c r="BH315" i="3"/>
  <c r="BG315" i="3"/>
  <c r="BE315" i="3"/>
  <c r="T315" i="3"/>
  <c r="R315" i="3"/>
  <c r="P315" i="3"/>
  <c r="BI311" i="3"/>
  <c r="BH311" i="3"/>
  <c r="BG311" i="3"/>
  <c r="BE311" i="3"/>
  <c r="T311" i="3"/>
  <c r="R311" i="3"/>
  <c r="P311" i="3"/>
  <c r="BI307" i="3"/>
  <c r="BH307" i="3"/>
  <c r="BG307" i="3"/>
  <c r="BE307" i="3"/>
  <c r="T307" i="3"/>
  <c r="R307" i="3"/>
  <c r="P307" i="3"/>
  <c r="BI302" i="3"/>
  <c r="BH302" i="3"/>
  <c r="BG302" i="3"/>
  <c r="BE302" i="3"/>
  <c r="T302" i="3"/>
  <c r="R302" i="3"/>
  <c r="P302" i="3"/>
  <c r="BI299" i="3"/>
  <c r="BH299" i="3"/>
  <c r="BG299" i="3"/>
  <c r="BE299" i="3"/>
  <c r="T299" i="3"/>
  <c r="R299" i="3"/>
  <c r="P299" i="3"/>
  <c r="BI296" i="3"/>
  <c r="BH296" i="3"/>
  <c r="BG296" i="3"/>
  <c r="BE296" i="3"/>
  <c r="T296" i="3"/>
  <c r="R296" i="3"/>
  <c r="P296" i="3"/>
  <c r="BI293" i="3"/>
  <c r="BH293" i="3"/>
  <c r="BG293" i="3"/>
  <c r="BE293" i="3"/>
  <c r="T293" i="3"/>
  <c r="R293" i="3"/>
  <c r="P293" i="3"/>
  <c r="BI290" i="3"/>
  <c r="BH290" i="3"/>
  <c r="BG290" i="3"/>
  <c r="BE290" i="3"/>
  <c r="T290" i="3"/>
  <c r="R290" i="3"/>
  <c r="P290" i="3"/>
  <c r="BI283" i="3"/>
  <c r="BH283" i="3"/>
  <c r="BG283" i="3"/>
  <c r="BE283" i="3"/>
  <c r="T283" i="3"/>
  <c r="R283" i="3"/>
  <c r="P283" i="3"/>
  <c r="BI276" i="3"/>
  <c r="BH276" i="3"/>
  <c r="BG276" i="3"/>
  <c r="BE276" i="3"/>
  <c r="T276" i="3"/>
  <c r="R276" i="3"/>
  <c r="P276" i="3"/>
  <c r="BI273" i="3"/>
  <c r="BH273" i="3"/>
  <c r="BG273" i="3"/>
  <c r="BE273" i="3"/>
  <c r="T273" i="3"/>
  <c r="R273" i="3"/>
  <c r="P273" i="3"/>
  <c r="BI270" i="3"/>
  <c r="BH270" i="3"/>
  <c r="BG270" i="3"/>
  <c r="BE270" i="3"/>
  <c r="T270" i="3"/>
  <c r="R270" i="3"/>
  <c r="P270" i="3"/>
  <c r="BI255" i="3"/>
  <c r="BH255" i="3"/>
  <c r="BG255" i="3"/>
  <c r="BE255" i="3"/>
  <c r="T255" i="3"/>
  <c r="R255" i="3"/>
  <c r="P255" i="3"/>
  <c r="BI252" i="3"/>
  <c r="BH252" i="3"/>
  <c r="BG252" i="3"/>
  <c r="BE252" i="3"/>
  <c r="T252" i="3"/>
  <c r="R252" i="3"/>
  <c r="P252" i="3"/>
  <c r="BI249" i="3"/>
  <c r="BH249" i="3"/>
  <c r="BG249" i="3"/>
  <c r="BE249" i="3"/>
  <c r="T249" i="3"/>
  <c r="R249" i="3"/>
  <c r="P249" i="3"/>
  <c r="BI246" i="3"/>
  <c r="BH246" i="3"/>
  <c r="BG246" i="3"/>
  <c r="BE246" i="3"/>
  <c r="T246" i="3"/>
  <c r="R246" i="3"/>
  <c r="P246" i="3"/>
  <c r="BI243" i="3"/>
  <c r="BH243" i="3"/>
  <c r="BG243" i="3"/>
  <c r="BE243" i="3"/>
  <c r="T243" i="3"/>
  <c r="R243" i="3"/>
  <c r="P243" i="3"/>
  <c r="BI240" i="3"/>
  <c r="BH240" i="3"/>
  <c r="BG240" i="3"/>
  <c r="BE240" i="3"/>
  <c r="T240" i="3"/>
  <c r="R240" i="3"/>
  <c r="P240" i="3"/>
  <c r="BI237" i="3"/>
  <c r="BH237" i="3"/>
  <c r="BG237" i="3"/>
  <c r="BE237" i="3"/>
  <c r="T237" i="3"/>
  <c r="R237" i="3"/>
  <c r="P237" i="3"/>
  <c r="BI234" i="3"/>
  <c r="BH234" i="3"/>
  <c r="BG234" i="3"/>
  <c r="BE234" i="3"/>
  <c r="T234" i="3"/>
  <c r="R234" i="3"/>
  <c r="P234" i="3"/>
  <c r="BI231" i="3"/>
  <c r="BH231" i="3"/>
  <c r="BG231" i="3"/>
  <c r="BE231" i="3"/>
  <c r="T231" i="3"/>
  <c r="R231" i="3"/>
  <c r="P231" i="3"/>
  <c r="BI228" i="3"/>
  <c r="BH228" i="3"/>
  <c r="BG228" i="3"/>
  <c r="BE228" i="3"/>
  <c r="T228" i="3"/>
  <c r="R228" i="3"/>
  <c r="P228" i="3"/>
  <c r="BI225" i="3"/>
  <c r="BH225" i="3"/>
  <c r="BG225" i="3"/>
  <c r="BE225" i="3"/>
  <c r="T225" i="3"/>
  <c r="R225" i="3"/>
  <c r="P225" i="3"/>
  <c r="BI222" i="3"/>
  <c r="BH222" i="3"/>
  <c r="BG222" i="3"/>
  <c r="BE222" i="3"/>
  <c r="T222" i="3"/>
  <c r="R222" i="3"/>
  <c r="P222" i="3"/>
  <c r="BI219" i="3"/>
  <c r="BH219" i="3"/>
  <c r="BG219" i="3"/>
  <c r="BE219" i="3"/>
  <c r="T219" i="3"/>
  <c r="R219" i="3"/>
  <c r="P219" i="3"/>
  <c r="BI216" i="3"/>
  <c r="BH216" i="3"/>
  <c r="BG216" i="3"/>
  <c r="BE216" i="3"/>
  <c r="T216" i="3"/>
  <c r="R216" i="3"/>
  <c r="P216" i="3"/>
  <c r="BI213" i="3"/>
  <c r="BH213" i="3"/>
  <c r="BG213" i="3"/>
  <c r="BE213" i="3"/>
  <c r="T213" i="3"/>
  <c r="R213" i="3"/>
  <c r="P213" i="3"/>
  <c r="BI210" i="3"/>
  <c r="BH210" i="3"/>
  <c r="BG210" i="3"/>
  <c r="BE210" i="3"/>
  <c r="T210" i="3"/>
  <c r="R210" i="3"/>
  <c r="P210" i="3"/>
  <c r="BI207" i="3"/>
  <c r="BH207" i="3"/>
  <c r="BG207" i="3"/>
  <c r="BE207" i="3"/>
  <c r="T207" i="3"/>
  <c r="R207" i="3"/>
  <c r="P207" i="3"/>
  <c r="BI204" i="3"/>
  <c r="BH204" i="3"/>
  <c r="BG204" i="3"/>
  <c r="BE204" i="3"/>
  <c r="T204" i="3"/>
  <c r="R204" i="3"/>
  <c r="P204" i="3"/>
  <c r="BI201" i="3"/>
  <c r="BH201" i="3"/>
  <c r="BG201" i="3"/>
  <c r="BE201" i="3"/>
  <c r="T201" i="3"/>
  <c r="R201" i="3"/>
  <c r="P201" i="3"/>
  <c r="BI198" i="3"/>
  <c r="BH198" i="3"/>
  <c r="BG198" i="3"/>
  <c r="BE198" i="3"/>
  <c r="T198" i="3"/>
  <c r="R198" i="3"/>
  <c r="P198" i="3"/>
  <c r="BI195" i="3"/>
  <c r="BH195" i="3"/>
  <c r="BG195" i="3"/>
  <c r="BE195" i="3"/>
  <c r="T195" i="3"/>
  <c r="R195" i="3"/>
  <c r="P195" i="3"/>
  <c r="BI192" i="3"/>
  <c r="BH192" i="3"/>
  <c r="BG192" i="3"/>
  <c r="BE192" i="3"/>
  <c r="T192" i="3"/>
  <c r="R192" i="3"/>
  <c r="P192" i="3"/>
  <c r="BI189" i="3"/>
  <c r="BH189" i="3"/>
  <c r="BG189" i="3"/>
  <c r="BE189" i="3"/>
  <c r="T189" i="3"/>
  <c r="R189" i="3"/>
  <c r="P189" i="3"/>
  <c r="BI186" i="3"/>
  <c r="BH186" i="3"/>
  <c r="BG186" i="3"/>
  <c r="BE186" i="3"/>
  <c r="T186" i="3"/>
  <c r="R186" i="3"/>
  <c r="P186" i="3"/>
  <c r="BI183" i="3"/>
  <c r="BH183" i="3"/>
  <c r="BG183" i="3"/>
  <c r="BE183" i="3"/>
  <c r="T183" i="3"/>
  <c r="R183" i="3"/>
  <c r="P183" i="3"/>
  <c r="BI180" i="3"/>
  <c r="BH180" i="3"/>
  <c r="BG180" i="3"/>
  <c r="BE180" i="3"/>
  <c r="T180" i="3"/>
  <c r="R180" i="3"/>
  <c r="P180" i="3"/>
  <c r="BI177" i="3"/>
  <c r="BH177" i="3"/>
  <c r="BG177" i="3"/>
  <c r="BE177" i="3"/>
  <c r="T177" i="3"/>
  <c r="R177" i="3"/>
  <c r="P177" i="3"/>
  <c r="BI174" i="3"/>
  <c r="BH174" i="3"/>
  <c r="BG174" i="3"/>
  <c r="BE174" i="3"/>
  <c r="T174" i="3"/>
  <c r="R174" i="3"/>
  <c r="P174" i="3"/>
  <c r="BI171" i="3"/>
  <c r="BH171" i="3"/>
  <c r="BG171" i="3"/>
  <c r="BE171" i="3"/>
  <c r="T171" i="3"/>
  <c r="R171" i="3"/>
  <c r="P171" i="3"/>
  <c r="BI168" i="3"/>
  <c r="BH168" i="3"/>
  <c r="BG168" i="3"/>
  <c r="BE168" i="3"/>
  <c r="T168" i="3"/>
  <c r="R168" i="3"/>
  <c r="P168" i="3"/>
  <c r="BI165" i="3"/>
  <c r="BH165" i="3"/>
  <c r="BG165" i="3"/>
  <c r="BE165" i="3"/>
  <c r="T165" i="3"/>
  <c r="R165" i="3"/>
  <c r="P165" i="3"/>
  <c r="BI162" i="3"/>
  <c r="BH162" i="3"/>
  <c r="BG162" i="3"/>
  <c r="BE162" i="3"/>
  <c r="T162" i="3"/>
  <c r="R162" i="3"/>
  <c r="P162" i="3"/>
  <c r="BI150" i="3"/>
  <c r="BH150" i="3"/>
  <c r="BG150" i="3"/>
  <c r="BE150" i="3"/>
  <c r="T150" i="3"/>
  <c r="R150" i="3"/>
  <c r="P150" i="3"/>
  <c r="BI144" i="3"/>
  <c r="BH144" i="3"/>
  <c r="BG144" i="3"/>
  <c r="BE144" i="3"/>
  <c r="T144" i="3"/>
  <c r="R144" i="3"/>
  <c r="P144" i="3"/>
  <c r="BI140" i="3"/>
  <c r="BH140" i="3"/>
  <c r="BG140" i="3"/>
  <c r="BE140" i="3"/>
  <c r="T140" i="3"/>
  <c r="R140" i="3"/>
  <c r="P140" i="3"/>
  <c r="BI135" i="3"/>
  <c r="BH135" i="3"/>
  <c r="BG135" i="3"/>
  <c r="BE135" i="3"/>
  <c r="T135" i="3"/>
  <c r="R135" i="3"/>
  <c r="P135" i="3"/>
  <c r="BI132" i="3"/>
  <c r="BH132" i="3"/>
  <c r="BG132" i="3"/>
  <c r="BE132" i="3"/>
  <c r="T132" i="3"/>
  <c r="R132" i="3"/>
  <c r="P132" i="3"/>
  <c r="BI125" i="3"/>
  <c r="BH125" i="3"/>
  <c r="BG125" i="3"/>
  <c r="BE125" i="3"/>
  <c r="T125" i="3"/>
  <c r="R125" i="3"/>
  <c r="P125" i="3"/>
  <c r="F116" i="3"/>
  <c r="E114" i="3"/>
  <c r="F89" i="3"/>
  <c r="E87" i="3"/>
  <c r="J24" i="3"/>
  <c r="E24" i="3"/>
  <c r="J119" i="3" s="1"/>
  <c r="J23" i="3"/>
  <c r="J21" i="3"/>
  <c r="E21" i="3"/>
  <c r="J118" i="3" s="1"/>
  <c r="J20" i="3"/>
  <c r="J18" i="3"/>
  <c r="E18" i="3"/>
  <c r="F92" i="3"/>
  <c r="J17" i="3"/>
  <c r="J15" i="3"/>
  <c r="E15" i="3"/>
  <c r="F118" i="3" s="1"/>
  <c r="J14" i="3"/>
  <c r="J12" i="3"/>
  <c r="J116" i="3" s="1"/>
  <c r="E7" i="3"/>
  <c r="E85" i="3"/>
  <c r="J37" i="2"/>
  <c r="J36" i="2"/>
  <c r="AY95" i="1"/>
  <c r="J35" i="2"/>
  <c r="AX95" i="1" s="1"/>
  <c r="BI121" i="2"/>
  <c r="BH121" i="2"/>
  <c r="BG121" i="2"/>
  <c r="BE121" i="2"/>
  <c r="T121" i="2"/>
  <c r="R121" i="2"/>
  <c r="P121" i="2"/>
  <c r="BI119" i="2"/>
  <c r="BH119" i="2"/>
  <c r="BG119" i="2"/>
  <c r="BE119" i="2"/>
  <c r="T119" i="2"/>
  <c r="R119" i="2"/>
  <c r="P119" i="2"/>
  <c r="F111" i="2"/>
  <c r="E109" i="2"/>
  <c r="F89" i="2"/>
  <c r="E87" i="2"/>
  <c r="J24" i="2"/>
  <c r="E24" i="2"/>
  <c r="J114" i="2" s="1"/>
  <c r="J23" i="2"/>
  <c r="J21" i="2"/>
  <c r="E21" i="2"/>
  <c r="J113" i="2" s="1"/>
  <c r="J20" i="2"/>
  <c r="J18" i="2"/>
  <c r="E18" i="2"/>
  <c r="F114" i="2" s="1"/>
  <c r="J17" i="2"/>
  <c r="J15" i="2"/>
  <c r="E15" i="2"/>
  <c r="F113" i="2" s="1"/>
  <c r="J14" i="2"/>
  <c r="J12" i="2"/>
  <c r="J111" i="2" s="1"/>
  <c r="E7" i="2"/>
  <c r="E107" i="2"/>
  <c r="L90" i="1"/>
  <c r="AM90" i="1"/>
  <c r="AM89" i="1"/>
  <c r="L89" i="1"/>
  <c r="AM87" i="1"/>
  <c r="L87" i="1"/>
  <c r="L85" i="1"/>
  <c r="L84" i="1"/>
  <c r="AS124" i="1"/>
  <c r="J243" i="3"/>
  <c r="BK340" i="3"/>
  <c r="J186" i="3"/>
  <c r="BK189" i="3"/>
  <c r="BK207" i="3"/>
  <c r="J334" i="3"/>
  <c r="BK240" i="3"/>
  <c r="BK210" i="3"/>
  <c r="J225" i="3"/>
  <c r="BK390" i="3"/>
  <c r="BK315" i="3"/>
  <c r="BK249" i="3"/>
  <c r="J315" i="3"/>
  <c r="J192" i="3"/>
  <c r="BK344" i="4"/>
  <c r="BK240" i="4"/>
  <c r="BK320" i="4"/>
  <c r="J154" i="4"/>
  <c r="J130" i="4"/>
  <c r="J324" i="4"/>
  <c r="J198" i="4"/>
  <c r="J327" i="4"/>
  <c r="J278" i="4"/>
  <c r="J146" i="4"/>
  <c r="BK263" i="4"/>
  <c r="BK364" i="4"/>
  <c r="BK188" i="4"/>
  <c r="BK333" i="4"/>
  <c r="BK290" i="4"/>
  <c r="J330" i="4"/>
  <c r="BK144" i="4"/>
  <c r="BK141" i="4"/>
  <c r="BK246" i="5"/>
  <c r="J231" i="5"/>
  <c r="BK154" i="5"/>
  <c r="BK178" i="5"/>
  <c r="J244" i="5"/>
  <c r="J168" i="5"/>
  <c r="BK189" i="5"/>
  <c r="BK144" i="6"/>
  <c r="BK285" i="6"/>
  <c r="BK340" i="6"/>
  <c r="BK266" i="6"/>
  <c r="J170" i="6"/>
  <c r="J302" i="6"/>
  <c r="BK198" i="6"/>
  <c r="BK148" i="6"/>
  <c r="J144" i="6"/>
  <c r="J280" i="6"/>
  <c r="J191" i="6"/>
  <c r="BK215" i="6"/>
  <c r="BK132" i="6"/>
  <c r="J298" i="7"/>
  <c r="J203" i="7"/>
  <c r="BK132" i="7"/>
  <c r="J254" i="7"/>
  <c r="BK159" i="7"/>
  <c r="BK203" i="7"/>
  <c r="J310" i="7"/>
  <c r="J187" i="7"/>
  <c r="J250" i="7"/>
  <c r="BK284" i="7"/>
  <c r="J246" i="7"/>
  <c r="BK310" i="7"/>
  <c r="J159" i="7"/>
  <c r="BK211" i="7"/>
  <c r="BK256" i="7"/>
  <c r="BK437" i="8"/>
  <c r="BK217" i="8"/>
  <c r="BK395" i="8"/>
  <c r="BK422" i="8"/>
  <c r="BK157" i="8"/>
  <c r="J379" i="8"/>
  <c r="J296" i="8"/>
  <c r="J182" i="8"/>
  <c r="J253" i="8"/>
  <c r="BK377" i="8"/>
  <c r="J214" i="8"/>
  <c r="BK333" i="8"/>
  <c r="J239" i="8"/>
  <c r="J150" i="8"/>
  <c r="J494" i="8"/>
  <c r="BK485" i="8"/>
  <c r="J460" i="8"/>
  <c r="J376" i="8"/>
  <c r="BK356" i="8"/>
  <c r="BK282" i="8"/>
  <c r="BK138" i="8"/>
  <c r="BK416" i="8"/>
  <c r="BK362" i="8"/>
  <c r="BK255" i="8"/>
  <c r="BK460" i="8"/>
  <c r="J396" i="8"/>
  <c r="BK225" i="8"/>
  <c r="J482" i="9"/>
  <c r="J189" i="9"/>
  <c r="BK418" i="9"/>
  <c r="J311" i="9"/>
  <c r="BK223" i="9"/>
  <c r="BK388" i="9"/>
  <c r="J331" i="9"/>
  <c r="J257" i="9"/>
  <c r="BK164" i="9"/>
  <c r="J381" i="9"/>
  <c r="BK301" i="9"/>
  <c r="BK183" i="9"/>
  <c r="BK453" i="9"/>
  <c r="BK371" i="9"/>
  <c r="BK315" i="9"/>
  <c r="J429" i="9"/>
  <c r="BK155" i="9"/>
  <c r="J347" i="9"/>
  <c r="BK178" i="9"/>
  <c r="BK339" i="9"/>
  <c r="BK266" i="10"/>
  <c r="J353" i="10"/>
  <c r="J359" i="10"/>
  <c r="J304" i="10"/>
  <c r="J275" i="10"/>
  <c r="BK139" i="10"/>
  <c r="BK288" i="10"/>
  <c r="BK179" i="10"/>
  <c r="BK256" i="10"/>
  <c r="J253" i="10"/>
  <c r="J251" i="10"/>
  <c r="J169" i="10"/>
  <c r="J281" i="10"/>
  <c r="J241" i="10"/>
  <c r="BK285" i="10"/>
  <c r="J196" i="10"/>
  <c r="BK160" i="11"/>
  <c r="J138" i="11"/>
  <c r="J166" i="11"/>
  <c r="J178" i="11"/>
  <c r="J131" i="11"/>
  <c r="J161" i="11"/>
  <c r="BK145" i="11"/>
  <c r="BK128" i="11"/>
  <c r="BK174" i="12"/>
  <c r="BK178" i="12"/>
  <c r="J190" i="12"/>
  <c r="BK141" i="12"/>
  <c r="BK151" i="12"/>
  <c r="BK183" i="13"/>
  <c r="BK194" i="13"/>
  <c r="BK203" i="13"/>
  <c r="J145" i="13"/>
  <c r="BK149" i="13"/>
  <c r="J155" i="14"/>
  <c r="J195" i="14"/>
  <c r="J157" i="14"/>
  <c r="J127" i="14"/>
  <c r="J210" i="14"/>
  <c r="BK165" i="14"/>
  <c r="J130" i="14"/>
  <c r="J172" i="15"/>
  <c r="J127" i="15"/>
  <c r="J164" i="16"/>
  <c r="BK160" i="16"/>
  <c r="J134" i="16"/>
  <c r="J165" i="16"/>
  <c r="BK133" i="16"/>
  <c r="BK152" i="16"/>
  <c r="BK127" i="16"/>
  <c r="J149" i="16"/>
  <c r="J130" i="16"/>
  <c r="BK125" i="16"/>
  <c r="BK129" i="16"/>
  <c r="BK295" i="17"/>
  <c r="J199" i="17"/>
  <c r="BK142" i="17"/>
  <c r="J306" i="17"/>
  <c r="BK264" i="17"/>
  <c r="BK157" i="17"/>
  <c r="BK306" i="17"/>
  <c r="J218" i="17"/>
  <c r="BK138" i="17"/>
  <c r="BK278" i="17"/>
  <c r="BK197" i="17"/>
  <c r="J151" i="17"/>
  <c r="J188" i="18"/>
  <c r="BK251" i="18"/>
  <c r="BK193" i="18"/>
  <c r="J241" i="18"/>
  <c r="BK182" i="18"/>
  <c r="J161" i="18"/>
  <c r="J158" i="18"/>
  <c r="BK198" i="19"/>
  <c r="J264" i="19"/>
  <c r="J164" i="19"/>
  <c r="J243" i="19"/>
  <c r="J259" i="19"/>
  <c r="BK230" i="19"/>
  <c r="J198" i="19"/>
  <c r="J236" i="19"/>
  <c r="BK216" i="19"/>
  <c r="J137" i="19"/>
  <c r="BK138" i="20"/>
  <c r="J123" i="20"/>
  <c r="BK126" i="20"/>
  <c r="BK123" i="20"/>
  <c r="J131" i="21"/>
  <c r="J147" i="21"/>
  <c r="J170" i="21"/>
  <c r="J149" i="21"/>
  <c r="BK166" i="22"/>
  <c r="J133" i="22"/>
  <c r="BK136" i="22"/>
  <c r="BK142" i="22"/>
  <c r="J161" i="23"/>
  <c r="BK169" i="23"/>
  <c r="BK149" i="23"/>
  <c r="J148" i="24"/>
  <c r="BK166" i="24"/>
  <c r="J185" i="24"/>
  <c r="J147" i="24"/>
  <c r="BK134" i="24"/>
  <c r="J173" i="24"/>
  <c r="BK161" i="24"/>
  <c r="BK155" i="24"/>
  <c r="BK151" i="24"/>
  <c r="J141" i="24"/>
  <c r="J155" i="24"/>
  <c r="BK174" i="25"/>
  <c r="BK183" i="25"/>
  <c r="J161" i="25"/>
  <c r="BK142" i="25"/>
  <c r="BK173" i="25"/>
  <c r="BK179" i="25"/>
  <c r="BK161" i="25"/>
  <c r="BK140" i="25"/>
  <c r="BK132" i="25"/>
  <c r="J143" i="25"/>
  <c r="BK144" i="25"/>
  <c r="J149" i="26"/>
  <c r="BK175" i="26"/>
  <c r="J153" i="26"/>
  <c r="BK140" i="26"/>
  <c r="BK149" i="27"/>
  <c r="J149" i="27"/>
  <c r="J157" i="27"/>
  <c r="BK140" i="27"/>
  <c r="BK134" i="28"/>
  <c r="BK167" i="28"/>
  <c r="BK166" i="28"/>
  <c r="BK153" i="29"/>
  <c r="J174" i="29"/>
  <c r="BK170" i="29"/>
  <c r="J147" i="29"/>
  <c r="J154" i="29"/>
  <c r="J134" i="29"/>
  <c r="J171" i="29"/>
  <c r="J144" i="29"/>
  <c r="J132" i="29"/>
  <c r="BK151" i="29"/>
  <c r="BK128" i="29"/>
  <c r="BK119" i="2"/>
  <c r="BK326" i="3"/>
  <c r="BK180" i="3"/>
  <c r="J207" i="3"/>
  <c r="BK246" i="3"/>
  <c r="J326" i="3"/>
  <c r="BK186" i="3"/>
  <c r="J204" i="3"/>
  <c r="J249" i="3"/>
  <c r="BK222" i="3"/>
  <c r="J380" i="3"/>
  <c r="BK397" i="3"/>
  <c r="J268" i="4"/>
  <c r="BK309" i="4"/>
  <c r="J141" i="4"/>
  <c r="J242" i="4"/>
  <c r="J188" i="4"/>
  <c r="BK318" i="4"/>
  <c r="BK268" i="4"/>
  <c r="J215" i="4"/>
  <c r="BK226" i="5"/>
  <c r="BK133" i="5"/>
  <c r="BK219" i="5"/>
  <c r="BK240" i="5"/>
  <c r="J178" i="5"/>
  <c r="J193" i="5"/>
  <c r="J195" i="5"/>
  <c r="BK168" i="5"/>
  <c r="BK314" i="6"/>
  <c r="BK268" i="6"/>
  <c r="BK174" i="6"/>
  <c r="BK316" i="6"/>
  <c r="BK245" i="6"/>
  <c r="BK347" i="6"/>
  <c r="J223" i="6"/>
  <c r="J215" i="6"/>
  <c r="J167" i="6"/>
  <c r="BK185" i="6"/>
  <c r="BK178" i="6"/>
  <c r="J266" i="6"/>
  <c r="BK293" i="7"/>
  <c r="BK166" i="7"/>
  <c r="BK260" i="7"/>
  <c r="BK336" i="7"/>
  <c r="J199" i="7"/>
  <c r="BK269" i="7"/>
  <c r="J146" i="7"/>
  <c r="BK226" i="7"/>
  <c r="J265" i="7"/>
  <c r="J137" i="7"/>
  <c r="J164" i="7"/>
  <c r="J252" i="7"/>
  <c r="J324" i="7"/>
  <c r="J178" i="7"/>
  <c r="J356" i="8"/>
  <c r="BK140" i="8"/>
  <c r="J389" i="8"/>
  <c r="J405" i="8"/>
  <c r="J209" i="8"/>
  <c r="BK346" i="8"/>
  <c r="J222" i="8"/>
  <c r="J275" i="8"/>
  <c r="J142" i="8"/>
  <c r="J329" i="8"/>
  <c r="J272" i="8"/>
  <c r="J173" i="8"/>
  <c r="BK376" i="8"/>
  <c r="J294" i="8"/>
  <c r="BK136" i="8"/>
  <c r="J447" i="8"/>
  <c r="BK482" i="8"/>
  <c r="J398" i="8"/>
  <c r="BK249" i="8"/>
  <c r="J457" i="8"/>
  <c r="BK374" i="8"/>
  <c r="BK199" i="8"/>
  <c r="J443" i="9"/>
  <c r="BK243" i="9"/>
  <c r="BK407" i="9"/>
  <c r="BK322" i="9"/>
  <c r="BK213" i="9"/>
  <c r="BK131" i="9"/>
  <c r="BK166" i="9"/>
  <c r="J322" i="9"/>
  <c r="J252" i="9"/>
  <c r="BK151" i="9"/>
  <c r="BK420" i="9"/>
  <c r="J337" i="9"/>
  <c r="J268" i="9"/>
  <c r="J158" i="9"/>
  <c r="BK241" i="9"/>
  <c r="BK422" i="9"/>
  <c r="J136" i="9"/>
  <c r="J183" i="9"/>
  <c r="J390" i="9"/>
  <c r="BK236" i="9"/>
  <c r="BK356" i="9"/>
  <c r="J297" i="10"/>
  <c r="BK134" i="10"/>
  <c r="J266" i="10"/>
  <c r="BK340" i="10"/>
  <c r="BK213" i="10"/>
  <c r="J270" i="10"/>
  <c r="J246" i="10"/>
  <c r="J205" i="10"/>
  <c r="BK146" i="10"/>
  <c r="BK227" i="10"/>
  <c r="J164" i="10"/>
  <c r="BK219" i="10"/>
  <c r="J300" i="10"/>
  <c r="J294" i="10"/>
  <c r="BK192" i="10"/>
  <c r="J179" i="10"/>
  <c r="BK162" i="11"/>
  <c r="J136" i="11"/>
  <c r="BK161" i="11"/>
  <c r="BK151" i="11"/>
  <c r="BK164" i="11"/>
  <c r="J148" i="11"/>
  <c r="BK136" i="11"/>
  <c r="J140" i="11"/>
  <c r="BK130" i="12"/>
  <c r="BK201" i="12"/>
  <c r="BK138" i="12"/>
  <c r="BK165" i="12"/>
  <c r="BK134" i="12"/>
  <c r="J171" i="13"/>
  <c r="J190" i="13"/>
  <c r="J214" i="13"/>
  <c r="BK165" i="13"/>
  <c r="J216" i="14"/>
  <c r="BK222" i="14"/>
  <c r="J159" i="14"/>
  <c r="BK134" i="14"/>
  <c r="J169" i="14"/>
  <c r="BK173" i="14"/>
  <c r="BK130" i="14"/>
  <c r="J159" i="15"/>
  <c r="J153" i="15"/>
  <c r="BK188" i="15"/>
  <c r="J141" i="15"/>
  <c r="BK141" i="16"/>
  <c r="BK139" i="16"/>
  <c r="J150" i="16"/>
  <c r="J158" i="16"/>
  <c r="BK146" i="16"/>
  <c r="BK126" i="16"/>
  <c r="J128" i="16"/>
  <c r="J284" i="17"/>
  <c r="J190" i="17"/>
  <c r="BK307" i="17"/>
  <c r="BK280" i="17"/>
  <c r="BK186" i="17"/>
  <c r="BK134" i="17"/>
  <c r="BK182" i="17"/>
  <c r="BK293" i="17"/>
  <c r="J253" i="17"/>
  <c r="J163" i="17"/>
  <c r="BK178" i="18"/>
  <c r="BK236" i="18"/>
  <c r="BK252" i="18"/>
  <c r="BK170" i="18"/>
  <c r="J201" i="18"/>
  <c r="BK164" i="18"/>
  <c r="J140" i="18"/>
  <c r="BK135" i="19"/>
  <c r="J173" i="19"/>
  <c r="BK257" i="19"/>
  <c r="J202" i="19"/>
  <c r="BK161" i="19"/>
  <c r="BK218" i="19"/>
  <c r="BK236" i="19"/>
  <c r="J172" i="20"/>
  <c r="J129" i="20"/>
  <c r="BK135" i="20"/>
  <c r="J153" i="21"/>
  <c r="J155" i="21"/>
  <c r="BK164" i="21"/>
  <c r="BK133" i="21"/>
  <c r="J169" i="22"/>
  <c r="J139" i="22"/>
  <c r="J131" i="22"/>
  <c r="J133" i="23"/>
  <c r="J164" i="23"/>
  <c r="BK131" i="23"/>
  <c r="J186" i="24"/>
  <c r="BK165" i="24"/>
  <c r="J156" i="24"/>
  <c r="BK137" i="24"/>
  <c r="BK181" i="24"/>
  <c r="J166" i="24"/>
  <c r="BK157" i="24"/>
  <c r="BK171" i="25"/>
  <c r="J148" i="25"/>
  <c r="BK176" i="25"/>
  <c r="BK172" i="25"/>
  <c r="J147" i="25"/>
  <c r="BK148" i="25"/>
  <c r="J136" i="26"/>
  <c r="BK168" i="26"/>
  <c r="J134" i="26"/>
  <c r="J138" i="26"/>
  <c r="J140" i="27"/>
  <c r="BK166" i="27"/>
  <c r="J166" i="28"/>
  <c r="BK159" i="28"/>
  <c r="J128" i="29"/>
  <c r="J119" i="2"/>
  <c r="BK324" i="3"/>
  <c r="J201" i="3"/>
  <c r="J165" i="3"/>
  <c r="BK132" i="3"/>
  <c r="J283" i="3"/>
  <c r="BK386" i="3"/>
  <c r="BK228" i="3"/>
  <c r="J183" i="3"/>
  <c r="BK243" i="3"/>
  <c r="J144" i="3"/>
  <c r="J328" i="3"/>
  <c r="BK219" i="3"/>
  <c r="J237" i="3"/>
  <c r="BK394" i="3"/>
  <c r="J406" i="3"/>
  <c r="BK276" i="3"/>
  <c r="J258" i="7"/>
  <c r="J211" i="7"/>
  <c r="BK134" i="7"/>
  <c r="J166" i="7"/>
  <c r="J236" i="7"/>
  <c r="J455" i="8"/>
  <c r="BK227" i="8"/>
  <c r="J410" i="8"/>
  <c r="BK383" i="8"/>
  <c r="J395" i="8"/>
  <c r="J227" i="8"/>
  <c r="BK147" i="8"/>
  <c r="BK371" i="8"/>
  <c r="BK294" i="8"/>
  <c r="BK220" i="8"/>
  <c r="BK261" i="8"/>
  <c r="J462" i="8"/>
  <c r="J320" i="8"/>
  <c r="J231" i="8"/>
  <c r="BK164" i="8"/>
  <c r="BK369" i="8"/>
  <c r="J171" i="8"/>
  <c r="BK132" i="8"/>
  <c r="J468" i="8"/>
  <c r="J391" i="8"/>
  <c r="J429" i="8"/>
  <c r="J366" i="8"/>
  <c r="BK292" i="8"/>
  <c r="BK185" i="8"/>
  <c r="BK465" i="8"/>
  <c r="J390" i="8"/>
  <c r="J451" i="8"/>
  <c r="J358" i="8"/>
  <c r="J134" i="8"/>
  <c r="J420" i="8"/>
  <c r="BK379" i="8"/>
  <c r="J194" i="8"/>
  <c r="BK481" i="9"/>
  <c r="BK311" i="9"/>
  <c r="J481" i="9"/>
  <c r="BK376" i="9"/>
  <c r="J327" i="9"/>
  <c r="BK257" i="9"/>
  <c r="BK148" i="9"/>
  <c r="J354" i="9"/>
  <c r="J349" i="9"/>
  <c r="J301" i="9"/>
  <c r="J187" i="9"/>
  <c r="J476" i="9"/>
  <c r="J371" i="9"/>
  <c r="J286" i="9"/>
  <c r="J172" i="9"/>
  <c r="J131" i="9"/>
  <c r="J335" i="9"/>
  <c r="J466" i="9"/>
  <c r="J196" i="9"/>
  <c r="J453" i="9"/>
  <c r="J266" i="9"/>
  <c r="J378" i="9"/>
  <c r="BK234" i="9"/>
  <c r="J315" i="9"/>
  <c r="J314" i="10"/>
  <c r="J189" i="10"/>
  <c r="J340" i="10"/>
  <c r="BK130" i="10"/>
  <c r="BK330" i="10"/>
  <c r="BK359" i="10"/>
  <c r="J243" i="10"/>
  <c r="J260" i="10"/>
  <c r="BK215" i="10"/>
  <c r="BK174" i="10"/>
  <c r="BK210" i="10"/>
  <c r="J187" i="10"/>
  <c r="BK287" i="10"/>
  <c r="J155" i="10"/>
  <c r="J291" i="10"/>
  <c r="J192" i="10"/>
  <c r="BK224" i="10"/>
  <c r="BK200" i="10"/>
  <c r="J168" i="11"/>
  <c r="BK147" i="11"/>
  <c r="J175" i="11"/>
  <c r="J156" i="11"/>
  <c r="J134" i="11"/>
  <c r="BK133" i="11"/>
  <c r="J163" i="11"/>
  <c r="BK153" i="11"/>
  <c r="J142" i="11"/>
  <c r="J132" i="11"/>
  <c r="J205" i="12"/>
  <c r="BK187" i="12"/>
  <c r="BK157" i="12"/>
  <c r="J151" i="12"/>
  <c r="J198" i="12"/>
  <c r="J153" i="12"/>
  <c r="J130" i="12"/>
  <c r="J211" i="13"/>
  <c r="BK214" i="13"/>
  <c r="J139" i="13"/>
  <c r="BK188" i="13"/>
  <c r="J177" i="13"/>
  <c r="BK219" i="14"/>
  <c r="BK225" i="14"/>
  <c r="BK192" i="14"/>
  <c r="BK155" i="14"/>
  <c r="BK214" i="14"/>
  <c r="BK201" i="14"/>
  <c r="BK169" i="14"/>
  <c r="BK153" i="14"/>
  <c r="J135" i="15"/>
  <c r="J178" i="15"/>
  <c r="BK153" i="15"/>
  <c r="BK176" i="15"/>
  <c r="J168" i="16"/>
  <c r="J140" i="16"/>
  <c r="J155" i="16"/>
  <c r="BK165" i="16"/>
  <c r="BK153" i="16"/>
  <c r="J129" i="16"/>
  <c r="J152" i="16"/>
  <c r="BK124" i="16"/>
  <c r="J133" i="16"/>
  <c r="J145" i="16"/>
  <c r="J160" i="17"/>
  <c r="BK287" i="17"/>
  <c r="BK226" i="17"/>
  <c r="BK175" i="17"/>
  <c r="J289" i="17"/>
  <c r="J226" i="17"/>
  <c r="J134" i="17"/>
  <c r="J283" i="17"/>
  <c r="J184" i="17"/>
  <c r="BK136" i="17"/>
  <c r="BK134" i="18"/>
  <c r="BK219" i="18"/>
  <c r="BK149" i="18"/>
  <c r="BK226" i="18"/>
  <c r="J180" i="18"/>
  <c r="J234" i="18"/>
  <c r="BK155" i="18"/>
  <c r="BK132" i="18"/>
  <c r="J246" i="19"/>
  <c r="BK176" i="19"/>
  <c r="BK206" i="19"/>
  <c r="J141" i="19"/>
  <c r="BK185" i="19"/>
  <c r="J133" i="19"/>
  <c r="J135" i="19"/>
  <c r="BK253" i="19"/>
  <c r="BK173" i="19"/>
  <c r="J170" i="20"/>
  <c r="J143" i="20"/>
  <c r="J138" i="20"/>
  <c r="J132" i="20"/>
  <c r="BK142" i="21"/>
  <c r="BK159" i="21"/>
  <c r="BK139" i="21"/>
  <c r="J161" i="21"/>
  <c r="BK155" i="21"/>
  <c r="J155" i="22"/>
  <c r="J151" i="22"/>
  <c r="J145" i="22"/>
  <c r="BK161" i="22"/>
  <c r="J127" i="22"/>
  <c r="J136" i="23"/>
  <c r="BK147" i="23"/>
  <c r="BK170" i="23"/>
  <c r="J155" i="23"/>
  <c r="BK182" i="24"/>
  <c r="BK183" i="24"/>
  <c r="J178" i="24"/>
  <c r="J139" i="24"/>
  <c r="BK133" i="24"/>
  <c r="BK180" i="24"/>
  <c r="J170" i="24"/>
  <c r="J163" i="24"/>
  <c r="BK153" i="24"/>
  <c r="BK139" i="24"/>
  <c r="BK156" i="24"/>
  <c r="BK144" i="24"/>
  <c r="J135" i="24"/>
  <c r="J163" i="25"/>
  <c r="J172" i="25"/>
  <c r="BK165" i="25"/>
  <c r="J144" i="25"/>
  <c r="J177" i="25"/>
  <c r="J157" i="25"/>
  <c r="BK178" i="25"/>
  <c r="J162" i="25"/>
  <c r="BK141" i="25"/>
  <c r="J141" i="25"/>
  <c r="BK150" i="25"/>
  <c r="J151" i="25"/>
  <c r="J132" i="25"/>
  <c r="J176" i="26"/>
  <c r="BK129" i="26"/>
  <c r="BK156" i="26"/>
  <c r="BK138" i="26"/>
  <c r="J151" i="26"/>
  <c r="J161" i="27"/>
  <c r="BK159" i="27"/>
  <c r="J159" i="27"/>
  <c r="BK161" i="27"/>
  <c r="J164" i="28"/>
  <c r="BK161" i="28"/>
  <c r="J155" i="28"/>
  <c r="J138" i="28"/>
  <c r="J178" i="29"/>
  <c r="BK148" i="29"/>
  <c r="BK168" i="29"/>
  <c r="J131" i="29"/>
  <c r="BK138" i="29"/>
  <c r="BK127" i="29"/>
  <c r="J151" i="29"/>
  <c r="BK178" i="29"/>
  <c r="BK139" i="29"/>
  <c r="BK174" i="29"/>
  <c r="J135" i="29"/>
  <c r="BK145" i="29"/>
  <c r="BK140" i="29"/>
  <c r="AS112" i="1"/>
  <c r="BK380" i="3"/>
  <c r="BK198" i="3"/>
  <c r="J231" i="3"/>
  <c r="J246" i="3"/>
  <c r="J125" i="3"/>
  <c r="BK231" i="3"/>
  <c r="J216" i="3"/>
  <c r="BK368" i="3"/>
  <c r="BK237" i="3"/>
  <c r="BK290" i="3"/>
  <c r="J299" i="3"/>
  <c r="BK125" i="3"/>
  <c r="J301" i="4"/>
  <c r="BK328" i="4"/>
  <c r="BK259" i="4"/>
  <c r="BK130" i="4"/>
  <c r="BK353" i="4"/>
  <c r="BK321" i="4"/>
  <c r="BK255" i="4"/>
  <c r="BK311" i="4"/>
  <c r="J182" i="4"/>
  <c r="J316" i="4"/>
  <c r="BK223" i="4"/>
  <c r="BK340" i="4"/>
  <c r="BK185" i="4"/>
  <c r="BK363" i="4"/>
  <c r="J356" i="4"/>
  <c r="J180" i="4"/>
  <c r="BK277" i="4"/>
  <c r="BK293" i="4"/>
  <c r="J174" i="4"/>
  <c r="BK201" i="4"/>
  <c r="J234" i="5"/>
  <c r="J165" i="5"/>
  <c r="J248" i="5"/>
  <c r="J159" i="5"/>
  <c r="J211" i="5"/>
  <c r="BK231" i="5"/>
  <c r="BK173" i="5"/>
  <c r="BK159" i="5"/>
  <c r="J226" i="5"/>
  <c r="J243" i="5"/>
  <c r="J189" i="5"/>
  <c r="BK236" i="5"/>
  <c r="BK185" i="5"/>
  <c r="BK328" i="6"/>
  <c r="J309" i="6"/>
  <c r="BK191" i="6"/>
  <c r="BK307" i="6"/>
  <c r="J242" i="6"/>
  <c r="BK138" i="6"/>
  <c r="J304" i="6"/>
  <c r="J289" i="6"/>
  <c r="J164" i="6"/>
  <c r="BK207" i="6"/>
  <c r="BK164" i="6"/>
  <c r="J255" i="6"/>
  <c r="BK275" i="6"/>
  <c r="J232" i="6"/>
  <c r="BK259" i="6"/>
  <c r="J263" i="6"/>
  <c r="BK341" i="7"/>
  <c r="J226" i="7"/>
  <c r="BK180" i="7"/>
  <c r="J134" i="7"/>
  <c r="BK321" i="7"/>
  <c r="BK242" i="7"/>
  <c r="J306" i="7"/>
  <c r="BK263" i="7"/>
  <c r="J153" i="7"/>
  <c r="J284" i="7"/>
  <c r="J192" i="7"/>
  <c r="BK209" i="7"/>
  <c r="J242" i="7"/>
  <c r="BK288" i="7"/>
  <c r="J175" i="7"/>
  <c r="BK148" i="7"/>
  <c r="BK275" i="7"/>
  <c r="BK267" i="7"/>
  <c r="BK143" i="7"/>
  <c r="BK250" i="7"/>
  <c r="BK401" i="8"/>
  <c r="J179" i="8"/>
  <c r="BK396" i="8"/>
  <c r="J333" i="8"/>
  <c r="J341" i="8"/>
  <c r="BK222" i="8"/>
  <c r="J399" i="8"/>
  <c r="J331" i="8"/>
  <c r="BK176" i="8"/>
  <c r="J249" i="8"/>
  <c r="BK364" i="8"/>
  <c r="BK275" i="8"/>
  <c r="J204" i="8"/>
  <c r="BK142" i="8"/>
  <c r="J337" i="8"/>
  <c r="J176" i="8"/>
  <c r="BK490" i="8"/>
  <c r="J371" i="8"/>
  <c r="J377" i="8"/>
  <c r="BK358" i="8"/>
  <c r="BK310" i="8"/>
  <c r="BK231" i="8"/>
  <c r="BK429" i="8"/>
  <c r="J374" i="8"/>
  <c r="BK440" i="8"/>
  <c r="BK352" i="8"/>
  <c r="BK188" i="8"/>
  <c r="J465" i="8"/>
  <c r="J403" i="8"/>
  <c r="BK335" i="8"/>
  <c r="J191" i="8"/>
  <c r="BK466" i="9"/>
  <c r="BK295" i="9"/>
  <c r="J459" i="9"/>
  <c r="J356" i="9"/>
  <c r="BK293" i="9"/>
  <c r="BK191" i="9"/>
  <c r="BK470" i="9"/>
  <c r="J178" i="9"/>
  <c r="J305" i="9"/>
  <c r="BK196" i="9"/>
  <c r="BK474" i="9"/>
  <c r="J358" i="9"/>
  <c r="J191" i="9"/>
  <c r="J151" i="9"/>
  <c r="BK384" i="9"/>
  <c r="BK364" i="9"/>
  <c r="BK426" i="9"/>
  <c r="BK189" i="9"/>
  <c r="J426" i="9"/>
  <c r="BK174" i="9"/>
  <c r="J413" i="9"/>
  <c r="J243" i="9"/>
  <c r="J155" i="9"/>
  <c r="J319" i="9"/>
  <c r="BK318" i="10"/>
  <c r="J144" i="10"/>
  <c r="BK291" i="10"/>
  <c r="BK350" i="10"/>
  <c r="J285" i="10"/>
  <c r="BK322" i="10"/>
  <c r="J293" i="10"/>
  <c r="BK294" i="10"/>
  <c r="BK187" i="10"/>
  <c r="J262" i="10"/>
  <c r="J299" i="10"/>
  <c r="BK169" i="10"/>
  <c r="J227" i="10"/>
  <c r="BK142" i="10"/>
  <c r="BK260" i="10"/>
  <c r="J174" i="10"/>
  <c r="BK230" i="10"/>
  <c r="BK302" i="10"/>
  <c r="BK235" i="10"/>
  <c r="BK173" i="11"/>
  <c r="J150" i="11"/>
  <c r="BK170" i="11"/>
  <c r="BK158" i="11"/>
  <c r="J135" i="11"/>
  <c r="J141" i="11"/>
  <c r="BK166" i="11"/>
  <c r="BK152" i="11"/>
  <c r="BK139" i="11"/>
  <c r="BK135" i="11"/>
  <c r="J214" i="12"/>
  <c r="J221" i="12"/>
  <c r="BK161" i="12"/>
  <c r="J169" i="12"/>
  <c r="BK205" i="12"/>
  <c r="J187" i="12"/>
  <c r="J138" i="12"/>
  <c r="J199" i="13"/>
  <c r="BK199" i="13"/>
  <c r="J188" i="13"/>
  <c r="J127" i="13"/>
  <c r="BK159" i="13"/>
  <c r="BK136" i="13"/>
  <c r="J130" i="13"/>
  <c r="BK195" i="14"/>
  <c r="J219" i="14"/>
  <c r="J187" i="14"/>
  <c r="J153" i="14"/>
  <c r="BK197" i="14"/>
  <c r="J197" i="14"/>
  <c r="BK145" i="14"/>
  <c r="J176" i="15"/>
  <c r="BK165" i="15"/>
  <c r="BK147" i="15"/>
  <c r="J182" i="15"/>
  <c r="BK172" i="15"/>
  <c r="J135" i="16"/>
  <c r="J161" i="16"/>
  <c r="J156" i="16"/>
  <c r="BK135" i="16"/>
  <c r="BK151" i="16"/>
  <c r="J136" i="16"/>
  <c r="J142" i="16"/>
  <c r="J127" i="16"/>
  <c r="J286" i="17"/>
  <c r="J258" i="17"/>
  <c r="J186" i="17"/>
  <c r="BK301" i="17"/>
  <c r="BK281" i="17"/>
  <c r="BK190" i="17"/>
  <c r="J138" i="17"/>
  <c r="BK269" i="17"/>
  <c r="J157" i="17"/>
  <c r="BK130" i="17"/>
  <c r="BK248" i="17"/>
  <c r="BK160" i="17"/>
  <c r="BK228" i="18"/>
  <c r="BK138" i="18"/>
  <c r="BK208" i="18"/>
  <c r="J134" i="18"/>
  <c r="J178" i="18"/>
  <c r="J219" i="18"/>
  <c r="BK146" i="18"/>
  <c r="J130" i="18"/>
  <c r="J218" i="19"/>
  <c r="J248" i="19"/>
  <c r="BK152" i="19"/>
  <c r="J238" i="19"/>
  <c r="BK132" i="20"/>
  <c r="BK167" i="20"/>
  <c r="J181" i="20"/>
  <c r="BK129" i="20"/>
  <c r="BK166" i="21"/>
  <c r="BK151" i="21"/>
  <c r="J169" i="21"/>
  <c r="BK161" i="21"/>
  <c r="BK131" i="21"/>
  <c r="J161" i="22"/>
  <c r="BK149" i="22"/>
  <c r="BK127" i="22"/>
  <c r="BK145" i="22"/>
  <c r="J147" i="23"/>
  <c r="BK133" i="23"/>
  <c r="J153" i="23"/>
  <c r="BK185" i="24"/>
  <c r="J180" i="24"/>
  <c r="BK163" i="24"/>
  <c r="J177" i="24"/>
  <c r="J145" i="24"/>
  <c r="J128" i="24"/>
  <c r="J172" i="24"/>
  <c r="BK160" i="24"/>
  <c r="J144" i="24"/>
  <c r="J152" i="24"/>
  <c r="J136" i="24"/>
  <c r="BK185" i="25"/>
  <c r="BK160" i="25"/>
  <c r="BK167" i="25"/>
  <c r="J153" i="25"/>
  <c r="J178" i="25"/>
  <c r="J152" i="25"/>
  <c r="BK151" i="25"/>
  <c r="BK135" i="25"/>
  <c r="BK145" i="25"/>
  <c r="BK139" i="25"/>
  <c r="J168" i="26"/>
  <c r="BK138" i="28"/>
  <c r="BK155" i="28"/>
  <c r="BK154" i="29"/>
  <c r="BK142" i="29"/>
  <c r="J179" i="29"/>
  <c r="J155" i="29"/>
  <c r="BK161" i="29"/>
  <c r="BK137" i="29"/>
  <c r="BK165" i="29"/>
  <c r="J165" i="29"/>
  <c r="J133" i="29"/>
  <c r="J146" i="29"/>
  <c r="BK121" i="2"/>
  <c r="BK213" i="3"/>
  <c r="BK144" i="3"/>
  <c r="BK234" i="3"/>
  <c r="J255" i="3"/>
  <c r="J383" i="3"/>
  <c r="BK183" i="3"/>
  <c r="BK174" i="3"/>
  <c r="J219" i="3"/>
  <c r="J180" i="3"/>
  <c r="J162" i="3"/>
  <c r="J198" i="3"/>
  <c r="J394" i="3"/>
  <c r="J340" i="3"/>
  <c r="J228" i="3"/>
  <c r="J293" i="3"/>
  <c r="BK150" i="3"/>
  <c r="BK304" i="4"/>
  <c r="BK204" i="4"/>
  <c r="BK319" i="4"/>
  <c r="BK135" i="4"/>
  <c r="J240" i="4"/>
  <c r="J333" i="4"/>
  <c r="BK261" i="4"/>
  <c r="BK332" i="4"/>
  <c r="J296" i="4"/>
  <c r="BK180" i="4"/>
  <c r="J320" i="4"/>
  <c r="J162" i="4"/>
  <c r="J311" i="4"/>
  <c r="BK151" i="4"/>
  <c r="J223" i="4"/>
  <c r="J191" i="4"/>
  <c r="J329" i="4"/>
  <c r="J283" i="4"/>
  <c r="BK245" i="4"/>
  <c r="BK195" i="5"/>
  <c r="BK216" i="5"/>
  <c r="J147" i="5"/>
  <c r="J183" i="5"/>
  <c r="J229" i="5"/>
  <c r="J240" i="5"/>
  <c r="J185" i="5"/>
  <c r="J314" i="6"/>
  <c r="BK261" i="6"/>
  <c r="J348" i="6"/>
  <c r="BK302" i="6"/>
  <c r="BK130" i="6"/>
  <c r="J291" i="6"/>
  <c r="BK167" i="6"/>
  <c r="J132" i="6"/>
  <c r="BK154" i="6"/>
  <c r="J240" i="6"/>
  <c r="J174" i="6"/>
  <c r="J261" i="6"/>
  <c r="J302" i="7"/>
  <c r="J169" i="7"/>
  <c r="BK286" i="7"/>
  <c r="BK215" i="7"/>
  <c r="BK218" i="7"/>
  <c r="J275" i="7"/>
  <c r="J269" i="7"/>
  <c r="BK236" i="7"/>
  <c r="BK172" i="7"/>
  <c r="J278" i="7"/>
  <c r="BK324" i="7"/>
  <c r="BK185" i="7"/>
  <c r="J207" i="7"/>
  <c r="BK320" i="8"/>
  <c r="BK452" i="8"/>
  <c r="BK388" i="8"/>
  <c r="J400" i="8"/>
  <c r="BK420" i="8"/>
  <c r="BK477" i="8"/>
  <c r="BK408" i="8"/>
  <c r="BK239" i="8"/>
  <c r="BK390" i="9"/>
  <c r="BK286" i="9"/>
  <c r="J420" i="9"/>
  <c r="J407" i="9"/>
  <c r="J434" i="9"/>
  <c r="BK297" i="9"/>
  <c r="J456" i="9"/>
  <c r="J181" i="9"/>
  <c r="BK344" i="9"/>
  <c r="BK155" i="10"/>
  <c r="J322" i="10"/>
  <c r="BK353" i="10"/>
  <c r="J146" i="10"/>
  <c r="BK158" i="10"/>
  <c r="J296" i="10"/>
  <c r="J200" i="10"/>
  <c r="J235" i="10"/>
  <c r="J268" i="10"/>
  <c r="BK296" i="10"/>
  <c r="J213" i="10"/>
  <c r="J158" i="11"/>
  <c r="BK174" i="11"/>
  <c r="BK150" i="11"/>
  <c r="BK155" i="11"/>
  <c r="J165" i="11"/>
  <c r="J149" i="11"/>
  <c r="BK132" i="11"/>
  <c r="BK217" i="12"/>
  <c r="J217" i="12"/>
  <c r="BK153" i="12"/>
  <c r="J194" i="12"/>
  <c r="BK149" i="12"/>
  <c r="BK205" i="13"/>
  <c r="J149" i="13"/>
  <c r="J194" i="13"/>
  <c r="BK147" i="13"/>
  <c r="BK153" i="13"/>
  <c r="J214" i="14"/>
  <c r="BK216" i="14"/>
  <c r="J173" i="14"/>
  <c r="J225" i="14"/>
  <c r="J149" i="14"/>
  <c r="BK182" i="14"/>
  <c r="J153" i="16"/>
  <c r="J159" i="16"/>
  <c r="BK162" i="16"/>
  <c r="BK143" i="16"/>
  <c r="BK134" i="16"/>
  <c r="J141" i="16"/>
  <c r="BK131" i="16"/>
  <c r="J210" i="17"/>
  <c r="J293" i="17"/>
  <c r="J197" i="17"/>
  <c r="BK241" i="17"/>
  <c r="J142" i="17"/>
  <c r="J269" i="17"/>
  <c r="BK140" i="17"/>
  <c r="J170" i="18"/>
  <c r="J193" i="18"/>
  <c r="BK241" i="18"/>
  <c r="BK246" i="18"/>
  <c r="J184" i="18"/>
  <c r="J149" i="18"/>
  <c r="J138" i="18"/>
  <c r="BK181" i="19"/>
  <c r="J193" i="19"/>
  <c r="J255" i="19"/>
  <c r="BK261" i="19"/>
  <c r="J206" i="19"/>
  <c r="BK233" i="19"/>
  <c r="BK246" i="19"/>
  <c r="BK164" i="19"/>
  <c r="J126" i="20"/>
  <c r="BK161" i="20"/>
  <c r="BK172" i="20"/>
  <c r="J139" i="21"/>
  <c r="BK136" i="21"/>
  <c r="J127" i="21"/>
  <c r="BK153" i="22"/>
  <c r="J166" i="22"/>
  <c r="J159" i="22"/>
  <c r="J169" i="23"/>
  <c r="J166" i="23"/>
  <c r="J127" i="23"/>
  <c r="J159" i="24"/>
  <c r="J162" i="24"/>
  <c r="BK174" i="24"/>
  <c r="BK138" i="24"/>
  <c r="BK179" i="24"/>
  <c r="J168" i="24"/>
  <c r="BK150" i="24"/>
  <c r="J129" i="24"/>
  <c r="BK142" i="24"/>
  <c r="J182" i="25"/>
  <c r="J156" i="25"/>
  <c r="J160" i="25"/>
  <c r="BK186" i="25"/>
  <c r="BK163" i="25"/>
  <c r="J173" i="25"/>
  <c r="BK146" i="25"/>
  <c r="BK147" i="25"/>
  <c r="J139" i="25"/>
  <c r="J173" i="26"/>
  <c r="BK170" i="26"/>
  <c r="BK176" i="26"/>
  <c r="BK132" i="26"/>
  <c r="J138" i="27"/>
  <c r="BK155" i="27"/>
  <c r="J134" i="27"/>
  <c r="BK136" i="28"/>
  <c r="BK145" i="28"/>
  <c r="BK147" i="28"/>
  <c r="J163" i="29"/>
  <c r="BK171" i="29"/>
  <c r="J176" i="29"/>
  <c r="BK179" i="29"/>
  <c r="BK150" i="29"/>
  <c r="J153" i="29"/>
  <c r="J166" i="29"/>
  <c r="J173" i="29"/>
  <c r="J150" i="29"/>
  <c r="J121" i="2"/>
  <c r="BK346" i="3"/>
  <c r="BK216" i="3"/>
  <c r="BK171" i="3"/>
  <c r="J140" i="3"/>
  <c r="J296" i="3"/>
  <c r="BK201" i="3"/>
  <c r="J174" i="3"/>
  <c r="BK192" i="3"/>
  <c r="J276" i="3"/>
  <c r="BK162" i="3"/>
  <c r="J343" i="3"/>
  <c r="J240" i="3"/>
  <c r="BK165" i="3"/>
  <c r="J213" i="3"/>
  <c r="J346" i="3"/>
  <c r="BK168" i="3"/>
  <c r="BK140" i="3"/>
  <c r="BK255" i="3"/>
  <c r="BK401" i="3"/>
  <c r="J390" i="3"/>
  <c r="J318" i="3"/>
  <c r="BK307" i="3"/>
  <c r="J331" i="3"/>
  <c r="BK204" i="3"/>
  <c r="BK348" i="4"/>
  <c r="BK278" i="4"/>
  <c r="J194" i="4"/>
  <c r="J293" i="4"/>
  <c r="J151" i="4"/>
  <c r="BK356" i="4"/>
  <c r="J138" i="4"/>
  <c r="J348" i="4"/>
  <c r="J319" i="4"/>
  <c r="J263" i="4"/>
  <c r="BK162" i="4"/>
  <c r="J306" i="4"/>
  <c r="J261" i="4"/>
  <c r="BK138" i="4"/>
  <c r="J309" i="4"/>
  <c r="BK215" i="4"/>
  <c r="BK329" i="4"/>
  <c r="J304" i="4"/>
  <c r="BK154" i="4"/>
  <c r="J340" i="4"/>
  <c r="J335" i="4"/>
  <c r="J185" i="4"/>
  <c r="J275" i="4"/>
  <c r="BK301" i="4"/>
  <c r="J245" i="4"/>
  <c r="BK266" i="4"/>
  <c r="BK253" i="5"/>
  <c r="BK198" i="5"/>
  <c r="J253" i="5"/>
  <c r="J162" i="5"/>
  <c r="J170" i="5"/>
  <c r="BK244" i="5"/>
  <c r="BK183" i="5"/>
  <c r="BK211" i="5"/>
  <c r="J236" i="5"/>
  <c r="J142" i="5"/>
  <c r="BK203" i="5"/>
  <c r="BK324" i="6"/>
  <c r="BK312" i="6"/>
  <c r="BK263" i="6"/>
  <c r="J196" i="6"/>
  <c r="BK337" i="6"/>
  <c r="BK299" i="6"/>
  <c r="BK201" i="6"/>
  <c r="J337" i="6"/>
  <c r="J296" i="6"/>
  <c r="J185" i="6"/>
  <c r="BK151" i="6"/>
  <c r="J198" i="6"/>
  <c r="J180" i="6"/>
  <c r="BK180" i="6"/>
  <c r="BK240" i="6"/>
  <c r="J159" i="6"/>
  <c r="J277" i="6"/>
  <c r="BK179" i="8"/>
  <c r="J440" i="8"/>
  <c r="BK390" i="8"/>
  <c r="J299" i="8"/>
  <c r="BK272" i="8"/>
  <c r="J225" i="8"/>
  <c r="BK451" i="8"/>
  <c r="J348" i="8"/>
  <c r="J290" i="8"/>
  <c r="J388" i="8"/>
  <c r="J147" i="8"/>
  <c r="J352" i="8"/>
  <c r="J312" i="8"/>
  <c r="BK209" i="8"/>
  <c r="BK160" i="8"/>
  <c r="J416" i="8"/>
  <c r="BK325" i="8"/>
  <c r="J166" i="8"/>
  <c r="BK495" i="8"/>
  <c r="BK457" i="8"/>
  <c r="J397" i="8"/>
  <c r="J469" i="8"/>
  <c r="BK389" i="8"/>
  <c r="BK244" i="8"/>
  <c r="J424" i="8"/>
  <c r="BK402" i="8"/>
  <c r="J263" i="8"/>
  <c r="BK154" i="8"/>
  <c r="BK432" i="9"/>
  <c r="J307" i="9"/>
  <c r="BK476" i="9"/>
  <c r="BK400" i="9"/>
  <c r="BK248" i="9"/>
  <c r="BK394" i="9"/>
  <c r="BK245" i="9"/>
  <c r="BK201" i="9"/>
  <c r="BK306" i="10"/>
  <c r="BK150" i="10"/>
  <c r="J310" i="10"/>
  <c r="BK232" i="10"/>
  <c r="BK345" i="10"/>
  <c r="J360" i="10"/>
  <c r="BK268" i="10"/>
  <c r="J134" i="10"/>
  <c r="J132" i="10"/>
  <c r="J219" i="10"/>
  <c r="BK152" i="10"/>
  <c r="BK163" i="11"/>
  <c r="J127" i="11"/>
  <c r="J147" i="11"/>
  <c r="J167" i="11"/>
  <c r="BK156" i="11"/>
  <c r="BK146" i="11"/>
  <c r="BK141" i="11"/>
  <c r="BK137" i="11"/>
  <c r="J133" i="11"/>
  <c r="J192" i="12"/>
  <c r="J174" i="12"/>
  <c r="BK194" i="12"/>
  <c r="J145" i="12"/>
  <c r="J196" i="12"/>
  <c r="BK155" i="12"/>
  <c r="J127" i="12"/>
  <c r="BK196" i="13"/>
  <c r="J208" i="13"/>
  <c r="BK208" i="13"/>
  <c r="BK145" i="13"/>
  <c r="J205" i="13"/>
  <c r="BK177" i="13"/>
  <c r="BK127" i="13"/>
  <c r="BK206" i="14"/>
  <c r="J226" i="14"/>
  <c r="J206" i="14"/>
  <c r="J182" i="14"/>
  <c r="BK138" i="14"/>
  <c r="J178" i="14"/>
  <c r="BK199" i="14"/>
  <c r="BK159" i="14"/>
  <c r="BK127" i="14"/>
  <c r="BK159" i="15"/>
  <c r="J165" i="15"/>
  <c r="BK189" i="15"/>
  <c r="BK170" i="15"/>
  <c r="BK174" i="15"/>
  <c r="J169" i="16"/>
  <c r="J162" i="16"/>
  <c r="BK156" i="16"/>
  <c r="J139" i="16"/>
  <c r="BK123" i="16"/>
  <c r="BK157" i="16"/>
  <c r="BK136" i="16"/>
  <c r="J160" i="16"/>
  <c r="BK149" i="16"/>
  <c r="J166" i="16"/>
  <c r="BK150" i="16"/>
  <c r="J143" i="16"/>
  <c r="J126" i="16"/>
  <c r="J124" i="16"/>
  <c r="J131" i="16"/>
  <c r="J301" i="17"/>
  <c r="BK282" i="17"/>
  <c r="J241" i="17"/>
  <c r="J166" i="17"/>
  <c r="J307" i="17"/>
  <c r="BK284" i="17"/>
  <c r="BK258" i="17"/>
  <c r="BK180" i="17"/>
  <c r="BK148" i="17"/>
  <c r="J278" i="17"/>
  <c r="BK195" i="17"/>
  <c r="J148" i="17"/>
  <c r="J295" i="17"/>
  <c r="J280" i="17"/>
  <c r="BK210" i="17"/>
  <c r="J175" i="17"/>
  <c r="J130" i="17"/>
  <c r="J231" i="18"/>
  <c r="BK158" i="18"/>
  <c r="J226" i="18"/>
  <c r="BK173" i="18"/>
  <c r="J249" i="18"/>
  <c r="BK195" i="18"/>
  <c r="BK249" i="18"/>
  <c r="J208" i="18"/>
  <c r="BK180" i="18"/>
  <c r="J132" i="18"/>
  <c r="J164" i="18"/>
  <c r="BK136" i="18"/>
  <c r="BK193" i="19"/>
  <c r="J267" i="19"/>
  <c r="BK189" i="19"/>
  <c r="BK133" i="19"/>
  <c r="J152" i="19"/>
  <c r="J266" i="19"/>
  <c r="J250" i="19"/>
  <c r="BK167" i="19"/>
  <c r="BK200" i="19"/>
  <c r="J200" i="19"/>
  <c r="BK137" i="19"/>
  <c r="J216" i="19"/>
  <c r="J223" i="19"/>
  <c r="BK158" i="19"/>
  <c r="J161" i="20"/>
  <c r="BK146" i="20"/>
  <c r="J146" i="20"/>
  <c r="J175" i="20"/>
  <c r="BK169" i="21"/>
  <c r="BK170" i="21"/>
  <c r="BK153" i="21"/>
  <c r="BK127" i="21"/>
  <c r="J159" i="21"/>
  <c r="J170" i="22"/>
  <c r="J142" i="22"/>
  <c r="BK139" i="22"/>
  <c r="BK147" i="22"/>
  <c r="J164" i="22"/>
  <c r="J136" i="22"/>
  <c r="BK153" i="23"/>
  <c r="J149" i="23"/>
  <c r="J139" i="23"/>
  <c r="BK145" i="23"/>
  <c r="BK127" i="23"/>
  <c r="J161" i="24"/>
  <c r="BK170" i="24"/>
  <c r="BK147" i="24"/>
  <c r="BK169" i="24"/>
  <c r="J146" i="24"/>
  <c r="BK136" i="24"/>
  <c r="J183" i="24"/>
  <c r="BK176" i="24"/>
  <c r="J165" i="24"/>
  <c r="J151" i="24"/>
  <c r="BK148" i="24"/>
  <c r="J133" i="24"/>
  <c r="J154" i="24"/>
  <c r="J137" i="24"/>
  <c r="J186" i="25"/>
  <c r="J176" i="25"/>
  <c r="BK134" i="25"/>
  <c r="J169" i="25"/>
  <c r="BK159" i="25"/>
  <c r="BK130" i="25"/>
  <c r="J167" i="25"/>
  <c r="J159" i="25"/>
  <c r="J180" i="25"/>
  <c r="BK170" i="25"/>
  <c r="BK153" i="25"/>
  <c r="J135" i="25"/>
  <c r="BK129" i="25"/>
  <c r="J146" i="25"/>
  <c r="J140" i="25"/>
  <c r="BK133" i="25"/>
  <c r="BK151" i="26"/>
  <c r="J166" i="26"/>
  <c r="J142" i="26"/>
  <c r="BK149" i="26"/>
  <c r="J164" i="26"/>
  <c r="BK134" i="26"/>
  <c r="BK145" i="27"/>
  <c r="BK157" i="27"/>
  <c r="BK143" i="27"/>
  <c r="J145" i="27"/>
  <c r="BK147" i="27"/>
  <c r="J134" i="28"/>
  <c r="J132" i="28"/>
  <c r="BK149" i="28"/>
  <c r="BK157" i="28"/>
  <c r="J167" i="28"/>
  <c r="J177" i="29"/>
  <c r="BK149" i="29"/>
  <c r="BK169" i="29"/>
  <c r="J157" i="29"/>
  <c r="BK167" i="29"/>
  <c r="J137" i="29"/>
  <c r="BK158" i="29"/>
  <c r="BK135" i="29"/>
  <c r="J140" i="29"/>
  <c r="J168" i="29"/>
  <c r="BK176" i="29"/>
  <c r="BK131" i="29"/>
  <c r="J169" i="29"/>
  <c r="J142" i="29"/>
  <c r="BK133" i="29"/>
  <c r="AS121" i="1"/>
  <c r="J168" i="3"/>
  <c r="J386" i="3"/>
  <c r="J189" i="3"/>
  <c r="BK195" i="3"/>
  <c r="J270" i="3"/>
  <c r="BK273" i="3"/>
  <c r="BK177" i="3"/>
  <c r="BK406" i="3"/>
  <c r="BK252" i="3"/>
  <c r="J324" i="3"/>
  <c r="BK293" i="3"/>
  <c r="BK311" i="3"/>
  <c r="BK135" i="3"/>
  <c r="J318" i="4"/>
  <c r="J364" i="4"/>
  <c r="J170" i="4"/>
  <c r="BK242" i="4"/>
  <c r="BK283" i="4"/>
  <c r="BK167" i="4"/>
  <c r="J204" i="4"/>
  <c r="BK330" i="4"/>
  <c r="J232" i="4"/>
  <c r="J353" i="4"/>
  <c r="BK194" i="4"/>
  <c r="J167" i="4"/>
  <c r="J344" i="4"/>
  <c r="BK146" i="4"/>
  <c r="J207" i="4"/>
  <c r="BK306" i="4"/>
  <c r="BK248" i="5"/>
  <c r="BK136" i="5"/>
  <c r="J246" i="5"/>
  <c r="BK165" i="5"/>
  <c r="J223" i="5"/>
  <c r="BK229" i="5"/>
  <c r="BK162" i="5"/>
  <c r="BK193" i="5"/>
  <c r="J131" i="5"/>
  <c r="J347" i="6"/>
  <c r="J319" i="6"/>
  <c r="BK277" i="6"/>
  <c r="BK194" i="6"/>
  <c r="BK332" i="6"/>
  <c r="BK309" i="6"/>
  <c r="BK232" i="6"/>
  <c r="BK319" i="6"/>
  <c r="J285" i="6"/>
  <c r="BK170" i="6"/>
  <c r="J204" i="6"/>
  <c r="J138" i="6"/>
  <c r="J141" i="6"/>
  <c r="BK188" i="6"/>
  <c r="J268" i="6"/>
  <c r="BK340" i="7"/>
  <c r="BK252" i="7"/>
  <c r="BK156" i="7"/>
  <c r="J341" i="7"/>
  <c r="BK246" i="7"/>
  <c r="J288" i="7"/>
  <c r="J223" i="7"/>
  <c r="J321" i="7"/>
  <c r="BK199" i="7"/>
  <c r="BK298" i="7"/>
  <c r="J132" i="7"/>
  <c r="BK183" i="7"/>
  <c r="J140" i="7"/>
  <c r="J209" i="7"/>
  <c r="BK258" i="7"/>
  <c r="BK306" i="7"/>
  <c r="J172" i="7"/>
  <c r="J354" i="8"/>
  <c r="BK150" i="8"/>
  <c r="BK397" i="8"/>
  <c r="J339" i="8"/>
  <c r="J282" i="8"/>
  <c r="BK204" i="8"/>
  <c r="J434" i="8"/>
  <c r="J350" i="8"/>
  <c r="BK285" i="8"/>
  <c r="J386" i="8"/>
  <c r="J217" i="8"/>
  <c r="J362" i="8"/>
  <c r="J255" i="8"/>
  <c r="BK166" i="8"/>
  <c r="BK424" i="8"/>
  <c r="BK296" i="8"/>
  <c r="J160" i="8"/>
  <c r="J471" i="8"/>
  <c r="BK366" i="8"/>
  <c r="BK344" i="8"/>
  <c r="BK339" i="8"/>
  <c r="J257" i="8"/>
  <c r="J474" i="8"/>
  <c r="BK398" i="8"/>
  <c r="BK341" i="8"/>
  <c r="J310" i="8"/>
  <c r="J229" i="8"/>
  <c r="BK447" i="8"/>
  <c r="BK380" i="8"/>
  <c r="J244" i="8"/>
  <c r="BK482" i="9"/>
  <c r="J366" i="9"/>
  <c r="J164" i="9"/>
  <c r="J422" i="9"/>
  <c r="BK335" i="9"/>
  <c r="J245" i="9"/>
  <c r="BK187" i="9"/>
  <c r="BK349" i="9"/>
  <c r="J329" i="9"/>
  <c r="J297" i="9"/>
  <c r="BK185" i="9"/>
  <c r="BK459" i="9"/>
  <c r="BK362" i="9"/>
  <c r="J325" i="9"/>
  <c r="J185" i="9"/>
  <c r="J474" i="9"/>
  <c r="J201" i="9"/>
  <c r="BK252" i="9"/>
  <c r="J449" i="9"/>
  <c r="J400" i="9"/>
  <c r="J148" i="9"/>
  <c r="J388" i="9"/>
  <c r="J241" i="9"/>
  <c r="BK358" i="9"/>
  <c r="J350" i="10"/>
  <c r="BK237" i="10"/>
  <c r="J326" i="10"/>
  <c r="BK360" i="10"/>
  <c r="J279" i="10"/>
  <c r="J345" i="10"/>
  <c r="BK198" i="10"/>
  <c r="J258" i="10"/>
  <c r="BK217" i="10"/>
  <c r="BK164" i="10"/>
  <c r="BK258" i="10"/>
  <c r="J302" i="10"/>
  <c r="BK161" i="10"/>
  <c r="BK241" i="10"/>
  <c r="J139" i="10"/>
  <c r="BK194" i="10"/>
  <c r="BK262" i="10"/>
  <c r="BK196" i="10"/>
  <c r="BK243" i="10"/>
  <c r="J176" i="11"/>
  <c r="J154" i="11"/>
  <c r="J137" i="11"/>
  <c r="BK165" i="11"/>
  <c r="BK148" i="11"/>
  <c r="BK167" i="11"/>
  <c r="BK175" i="11"/>
  <c r="BK157" i="11"/>
  <c r="J144" i="11"/>
  <c r="BK144" i="11"/>
  <c r="J149" i="12"/>
  <c r="BK169" i="12"/>
  <c r="BK182" i="12"/>
  <c r="J209" i="12"/>
  <c r="BK192" i="12"/>
  <c r="BK145" i="12"/>
  <c r="BK127" i="12"/>
  <c r="BK130" i="13"/>
  <c r="BK215" i="13"/>
  <c r="BK157" i="14"/>
  <c r="BK185" i="15"/>
  <c r="J189" i="15"/>
  <c r="J188" i="15"/>
  <c r="BK127" i="15"/>
  <c r="BK135" i="15"/>
  <c r="J151" i="16"/>
  <c r="J125" i="16"/>
  <c r="BK164" i="16"/>
  <c r="J132" i="16"/>
  <c r="BK154" i="16"/>
  <c r="BK161" i="16"/>
  <c r="J138" i="16"/>
  <c r="BK138" i="16"/>
  <c r="J298" i="17"/>
  <c r="BK275" i="17"/>
  <c r="BK184" i="17"/>
  <c r="J140" i="17"/>
  <c r="BK298" i="17"/>
  <c r="BK279" i="17"/>
  <c r="J195" i="17"/>
  <c r="J145" i="17"/>
  <c r="J282" i="17"/>
  <c r="BK163" i="17"/>
  <c r="J279" i="17"/>
  <c r="BK203" i="17"/>
  <c r="BK166" i="17"/>
  <c r="J212" i="18"/>
  <c r="J136" i="18"/>
  <c r="J228" i="18"/>
  <c r="BK161" i="18"/>
  <c r="BK231" i="18"/>
  <c r="J155" i="18"/>
  <c r="J197" i="18"/>
  <c r="BK140" i="18"/>
  <c r="BK202" i="19"/>
  <c r="BK146" i="19"/>
  <c r="J213" i="19"/>
  <c r="J143" i="19"/>
  <c r="J161" i="19"/>
  <c r="BK251" i="19"/>
  <c r="J176" i="19"/>
  <c r="BK243" i="19"/>
  <c r="BK250" i="19"/>
  <c r="J230" i="19"/>
  <c r="BK248" i="19"/>
  <c r="J164" i="20"/>
  <c r="BK181" i="20"/>
  <c r="J178" i="20"/>
  <c r="J166" i="21"/>
  <c r="BK147" i="21"/>
  <c r="J147" i="22"/>
  <c r="BK170" i="22"/>
  <c r="BK133" i="22"/>
  <c r="J149" i="22"/>
  <c r="BK159" i="23"/>
  <c r="BK155" i="23"/>
  <c r="BK136" i="23"/>
  <c r="BK139" i="23"/>
  <c r="BK167" i="24"/>
  <c r="BK173" i="24"/>
  <c r="BK154" i="24"/>
  <c r="BK158" i="24"/>
  <c r="BK135" i="24"/>
  <c r="BK177" i="24"/>
  <c r="BK162" i="24"/>
  <c r="BK152" i="24"/>
  <c r="BK128" i="24"/>
  <c r="BK145" i="24"/>
  <c r="BK130" i="24"/>
  <c r="BK168" i="25"/>
  <c r="BK182" i="25"/>
  <c r="BK166" i="25"/>
  <c r="J155" i="25"/>
  <c r="BK169" i="25"/>
  <c r="J154" i="25"/>
  <c r="J171" i="25"/>
  <c r="BK143" i="25"/>
  <c r="J130" i="25"/>
  <c r="J136" i="25"/>
  <c r="J144" i="26"/>
  <c r="J158" i="26"/>
  <c r="J170" i="26"/>
  <c r="J166" i="27"/>
  <c r="J167" i="27"/>
  <c r="J155" i="27"/>
  <c r="J159" i="28"/>
  <c r="J145" i="28"/>
  <c r="J147" i="28"/>
  <c r="J129" i="28"/>
  <c r="BK164" i="29"/>
  <c r="BK136" i="29"/>
  <c r="BK141" i="29"/>
  <c r="BK166" i="29"/>
  <c r="BK152" i="29"/>
  <c r="BK177" i="29"/>
  <c r="J170" i="29"/>
  <c r="BK132" i="29"/>
  <c r="BK157" i="29"/>
  <c r="J136" i="29"/>
  <c r="AS106" i="1"/>
  <c r="J150" i="3"/>
  <c r="J177" i="3"/>
  <c r="BK225" i="3"/>
  <c r="J273" i="3"/>
  <c r="J135" i="3"/>
  <c r="J210" i="3"/>
  <c r="J234" i="3"/>
  <c r="BK383" i="3"/>
  <c r="BK283" i="3"/>
  <c r="BK358" i="3"/>
  <c r="J132" i="3"/>
  <c r="BK288" i="4"/>
  <c r="J363" i="4"/>
  <c r="J288" i="4"/>
  <c r="BK148" i="4"/>
  <c r="J144" i="4"/>
  <c r="BK335" i="4"/>
  <c r="J266" i="4"/>
  <c r="BK182" i="4"/>
  <c r="J299" i="4"/>
  <c r="BK196" i="4"/>
  <c r="J325" i="4"/>
  <c r="J259" i="4"/>
  <c r="J148" i="4"/>
  <c r="BK324" i="4"/>
  <c r="BK159" i="4"/>
  <c r="BK299" i="4"/>
  <c r="BK313" i="4"/>
  <c r="BK174" i="4"/>
  <c r="BK170" i="4"/>
  <c r="BK296" i="4"/>
  <c r="BK327" i="4"/>
  <c r="J164" i="4"/>
  <c r="BK252" i="5"/>
  <c r="BK187" i="5"/>
  <c r="BK156" i="5"/>
  <c r="J187" i="5"/>
  <c r="J173" i="5"/>
  <c r="BK150" i="5"/>
  <c r="J198" i="5"/>
  <c r="BK234" i="5"/>
  <c r="BK131" i="5"/>
  <c r="J332" i="6"/>
  <c r="BK304" i="6"/>
  <c r="J201" i="6"/>
  <c r="J154" i="6"/>
  <c r="J324" i="6"/>
  <c r="BK296" i="6"/>
  <c r="BK204" i="6"/>
  <c r="BK348" i="6"/>
  <c r="J299" i="6"/>
  <c r="BK196" i="6"/>
  <c r="BK146" i="6"/>
  <c r="J182" i="6"/>
  <c r="BK291" i="6"/>
  <c r="BK182" i="6"/>
  <c r="BK242" i="6"/>
  <c r="J162" i="6"/>
  <c r="J188" i="6"/>
  <c r="BK329" i="7"/>
  <c r="J260" i="7"/>
  <c r="J183" i="7"/>
  <c r="BK153" i="7"/>
  <c r="J263" i="7"/>
  <c r="J221" i="7"/>
  <c r="J316" i="7"/>
  <c r="J267" i="7"/>
  <c r="J148" i="7"/>
  <c r="J277" i="7"/>
  <c r="J185" i="7"/>
  <c r="J256" i="7"/>
  <c r="J293" i="7"/>
  <c r="J340" i="7"/>
  <c r="BK146" i="7"/>
  <c r="J280" i="7"/>
  <c r="BK207" i="7"/>
  <c r="BK302" i="7"/>
  <c r="BK187" i="7"/>
  <c r="BK280" i="7"/>
  <c r="J215" i="7"/>
  <c r="BK410" i="8"/>
  <c r="BK290" i="8"/>
  <c r="J138" i="8"/>
  <c r="BK391" i="8"/>
  <c r="BK331" i="8"/>
  <c r="J285" i="8"/>
  <c r="BK214" i="8"/>
  <c r="J136" i="8"/>
  <c r="J360" i="8"/>
  <c r="J267" i="8"/>
  <c r="BK171" i="8"/>
  <c r="J220" i="8"/>
  <c r="BK443" i="8"/>
  <c r="J327" i="8"/>
  <c r="J233" i="8"/>
  <c r="BK173" i="8"/>
  <c r="J452" i="8"/>
  <c r="J344" i="8"/>
  <c r="BK287" i="8"/>
  <c r="J157" i="8"/>
  <c r="J477" i="8"/>
  <c r="BK399" i="8"/>
  <c r="J364" i="8"/>
  <c r="BK455" i="8"/>
  <c r="J408" i="8"/>
  <c r="BK253" i="8"/>
  <c r="J485" i="8"/>
  <c r="BK427" i="8"/>
  <c r="J383" i="8"/>
  <c r="BK312" i="8"/>
  <c r="J188" i="8"/>
  <c r="J364" i="9"/>
  <c r="J166" i="9"/>
  <c r="BK449" i="9"/>
  <c r="BK366" i="9"/>
  <c r="BK307" i="9"/>
  <c r="J234" i="9"/>
  <c r="BK142" i="9"/>
  <c r="J293" i="9"/>
  <c r="BK327" i="9"/>
  <c r="J239" i="9"/>
  <c r="J140" i="9"/>
  <c r="J394" i="9"/>
  <c r="J339" i="9"/>
  <c r="BK277" i="9"/>
  <c r="BK153" i="9"/>
  <c r="J470" i="9"/>
  <c r="J207" i="9"/>
  <c r="J439" i="9"/>
  <c r="J295" i="9"/>
  <c r="J153" i="9"/>
  <c r="J362" i="9"/>
  <c r="BK207" i="9"/>
  <c r="BK140" i="9"/>
  <c r="BK239" i="9"/>
  <c r="J145" i="9"/>
  <c r="BK331" i="9"/>
  <c r="J158" i="10"/>
  <c r="BK314" i="10"/>
  <c r="J318" i="10"/>
  <c r="J161" i="10"/>
  <c r="J256" i="10"/>
  <c r="J287" i="10"/>
  <c r="BK184" i="10"/>
  <c r="BK304" i="10"/>
  <c r="J194" i="10"/>
  <c r="J237" i="10"/>
  <c r="J308" i="10"/>
  <c r="BK270" i="10"/>
  <c r="J152" i="10"/>
  <c r="BK295" i="10"/>
  <c r="J230" i="10"/>
  <c r="BK293" i="10"/>
  <c r="J239" i="10"/>
  <c r="BK279" i="10"/>
  <c r="J198" i="10"/>
  <c r="J170" i="11"/>
  <c r="J152" i="11"/>
  <c r="BK140" i="11"/>
  <c r="BK168" i="11"/>
  <c r="J139" i="11"/>
  <c r="J160" i="11"/>
  <c r="J174" i="11"/>
  <c r="J162" i="11"/>
  <c r="J151" i="11"/>
  <c r="BK138" i="11"/>
  <c r="BK131" i="11"/>
  <c r="BK220" i="12"/>
  <c r="J155" i="12"/>
  <c r="BK209" i="12"/>
  <c r="J165" i="12"/>
  <c r="J178" i="12"/>
  <c r="J201" i="12"/>
  <c r="BK190" i="12"/>
  <c r="J141" i="12"/>
  <c r="J215" i="13"/>
  <c r="J153" i="13"/>
  <c r="J196" i="13"/>
  <c r="J147" i="13"/>
  <c r="BK190" i="13"/>
  <c r="BK151" i="13"/>
  <c r="BK192" i="13"/>
  <c r="BK226" i="14"/>
  <c r="J161" i="14"/>
  <c r="J199" i="14"/>
  <c r="J165" i="14"/>
  <c r="BK149" i="14"/>
  <c r="J201" i="14"/>
  <c r="J134" i="14"/>
  <c r="J192" i="14"/>
  <c r="J141" i="14"/>
  <c r="BK141" i="15"/>
  <c r="J170" i="15"/>
  <c r="J185" i="15"/>
  <c r="BK178" i="15"/>
  <c r="J174" i="15"/>
  <c r="BK158" i="16"/>
  <c r="J146" i="16"/>
  <c r="BK155" i="16"/>
  <c r="J144" i="16"/>
  <c r="J157" i="16"/>
  <c r="J148" i="16"/>
  <c r="J123" i="16"/>
  <c r="BK128" i="16"/>
  <c r="J304" i="17"/>
  <c r="J281" i="17"/>
  <c r="J182" i="17"/>
  <c r="J132" i="17"/>
  <c r="BK286" i="17"/>
  <c r="BK218" i="17"/>
  <c r="BK151" i="17"/>
  <c r="J275" i="17"/>
  <c r="J154" i="17"/>
  <c r="BK291" i="17"/>
  <c r="BK199" i="17"/>
  <c r="BK145" i="17"/>
  <c r="J182" i="18"/>
  <c r="J252" i="18"/>
  <c r="BK197" i="18"/>
  <c r="BK143" i="18"/>
  <c r="BK201" i="18"/>
  <c r="J244" i="18"/>
  <c r="BK188" i="18"/>
  <c r="BK130" i="18"/>
  <c r="BK266" i="19"/>
  <c r="J185" i="19"/>
  <c r="J233" i="19"/>
  <c r="BK264" i="19"/>
  <c r="BK149" i="19"/>
  <c r="BK255" i="19"/>
  <c r="BK223" i="19"/>
  <c r="J257" i="19"/>
  <c r="J251" i="19"/>
  <c r="BK259" i="19"/>
  <c r="BK241" i="19"/>
  <c r="J167" i="19"/>
  <c r="J135" i="20"/>
  <c r="BK175" i="20"/>
  <c r="BK155" i="20"/>
  <c r="J133" i="21"/>
  <c r="BK145" i="21"/>
  <c r="J136" i="21"/>
  <c r="J151" i="21"/>
  <c r="BK169" i="22"/>
  <c r="BK155" i="22"/>
  <c r="BK164" i="22"/>
  <c r="BK151" i="22"/>
  <c r="BK166" i="23"/>
  <c r="BK164" i="23"/>
  <c r="J142" i="23"/>
  <c r="BK151" i="23"/>
  <c r="J176" i="24"/>
  <c r="BK172" i="24"/>
  <c r="J181" i="24"/>
  <c r="BK141" i="24"/>
  <c r="BK129" i="24"/>
  <c r="J171" i="24"/>
  <c r="BK159" i="24"/>
  <c r="BK140" i="24"/>
  <c r="J134" i="24"/>
  <c r="J179" i="25"/>
  <c r="BK152" i="25"/>
  <c r="J170" i="25"/>
  <c r="BK154" i="25"/>
  <c r="BK180" i="25"/>
  <c r="BK155" i="25"/>
  <c r="J165" i="25"/>
  <c r="J138" i="25"/>
  <c r="J145" i="25"/>
  <c r="J129" i="25"/>
  <c r="BK138" i="25"/>
  <c r="J147" i="26"/>
  <c r="BK147" i="26"/>
  <c r="BK164" i="26"/>
  <c r="BK173" i="26"/>
  <c r="BK136" i="26"/>
  <c r="J143" i="27"/>
  <c r="J147" i="27"/>
  <c r="J132" i="27"/>
  <c r="BK132" i="27"/>
  <c r="BK129" i="28"/>
  <c r="BK164" i="28"/>
  <c r="BK140" i="28"/>
  <c r="J149" i="28"/>
  <c r="BK147" i="29"/>
  <c r="BK163" i="29"/>
  <c r="J181" i="29"/>
  <c r="J145" i="29"/>
  <c r="J159" i="29"/>
  <c r="J148" i="29"/>
  <c r="BK173" i="29"/>
  <c r="J164" i="29"/>
  <c r="BK155" i="29"/>
  <c r="J127" i="29"/>
  <c r="J139" i="29"/>
  <c r="AS117" i="1"/>
  <c r="BK334" i="3"/>
  <c r="J290" i="3"/>
  <c r="BK318" i="3"/>
  <c r="BK299" i="3"/>
  <c r="J171" i="3"/>
  <c r="BK302" i="3"/>
  <c r="J307" i="3"/>
  <c r="J358" i="3"/>
  <c r="BK270" i="3"/>
  <c r="BK207" i="4"/>
  <c r="BK191" i="4"/>
  <c r="J332" i="4"/>
  <c r="J201" i="4"/>
  <c r="J328" i="4"/>
  <c r="BK275" i="4"/>
  <c r="J132" i="4"/>
  <c r="J252" i="5"/>
  <c r="J150" i="5"/>
  <c r="BK223" i="5"/>
  <c r="BK142" i="5"/>
  <c r="BK243" i="5"/>
  <c r="BK139" i="5"/>
  <c r="J145" i="5"/>
  <c r="J154" i="5"/>
  <c r="J151" i="6"/>
  <c r="BK289" i="6"/>
  <c r="BK223" i="6"/>
  <c r="J148" i="6"/>
  <c r="J259" i="6"/>
  <c r="J340" i="6"/>
  <c r="BK280" i="6"/>
  <c r="BK159" i="6"/>
  <c r="J178" i="6"/>
  <c r="J286" i="7"/>
  <c r="BK169" i="7"/>
  <c r="BK281" i="7"/>
  <c r="J156" i="7"/>
  <c r="BK192" i="7"/>
  <c r="BK254" i="7"/>
  <c r="J443" i="8"/>
  <c r="J287" i="8"/>
  <c r="J406" i="8"/>
  <c r="J280" i="8"/>
  <c r="J199" i="8"/>
  <c r="J380" i="8"/>
  <c r="BK329" i="8"/>
  <c r="J427" i="8"/>
  <c r="J140" i="8"/>
  <c r="BK191" i="8"/>
  <c r="BK434" i="8"/>
  <c r="J335" i="8"/>
  <c r="J164" i="8"/>
  <c r="BK494" i="8"/>
  <c r="BK412" i="8"/>
  <c r="J401" i="8"/>
  <c r="BK474" i="8"/>
  <c r="BK406" i="8"/>
  <c r="BK267" i="8"/>
  <c r="J462" i="9"/>
  <c r="BK172" i="9"/>
  <c r="BK456" i="9"/>
  <c r="BK347" i="9"/>
  <c r="BK266" i="9"/>
  <c r="J384" i="9"/>
  <c r="BK403" i="9"/>
  <c r="J277" i="9"/>
  <c r="J161" i="9"/>
  <c r="J418" i="9"/>
  <c r="J333" i="9"/>
  <c r="BK161" i="9"/>
  <c r="BK413" i="9"/>
  <c r="BK354" i="9"/>
  <c r="J213" i="9"/>
  <c r="J432" i="9"/>
  <c r="BK181" i="9"/>
  <c r="BK325" i="9"/>
  <c r="BK337" i="9"/>
  <c r="J330" i="10"/>
  <c r="J184" i="10"/>
  <c r="BK308" i="10"/>
  <c r="BK326" i="10"/>
  <c r="BK300" i="10"/>
  <c r="BK299" i="10"/>
  <c r="BK246" i="10"/>
  <c r="J288" i="10"/>
  <c r="BK205" i="10"/>
  <c r="BK239" i="10"/>
  <c r="BK251" i="10"/>
  <c r="BK310" i="10"/>
  <c r="BK178" i="11"/>
  <c r="J157" i="11"/>
  <c r="J143" i="11"/>
  <c r="J164" i="11"/>
  <c r="BK176" i="11"/>
  <c r="BK127" i="11"/>
  <c r="BK154" i="11"/>
  <c r="BK143" i="11"/>
  <c r="BK142" i="11"/>
  <c r="BK211" i="12"/>
  <c r="J182" i="12"/>
  <c r="BK196" i="12"/>
  <c r="BK214" i="12"/>
  <c r="J161" i="12"/>
  <c r="J159" i="13"/>
  <c r="J203" i="13"/>
  <c r="J192" i="13"/>
  <c r="BK139" i="13"/>
  <c r="J136" i="13"/>
  <c r="J203" i="14"/>
  <c r="BK144" i="16"/>
  <c r="BK166" i="16"/>
  <c r="BK168" i="16"/>
  <c r="BK159" i="16"/>
  <c r="BK145" i="16"/>
  <c r="J154" i="16"/>
  <c r="BK132" i="16"/>
  <c r="BK142" i="16"/>
  <c r="BK130" i="16"/>
  <c r="BK289" i="17"/>
  <c r="J248" i="17"/>
  <c r="BK172" i="17"/>
  <c r="BK304" i="17"/>
  <c r="BK253" i="17"/>
  <c r="BK132" i="17"/>
  <c r="J203" i="17"/>
  <c r="J136" i="17"/>
  <c r="J264" i="17"/>
  <c r="J180" i="17"/>
  <c r="BK244" i="18"/>
  <c r="J143" i="18"/>
  <c r="BK234" i="18"/>
  <c r="BK152" i="18"/>
  <c r="BK212" i="18"/>
  <c r="J239" i="18"/>
  <c r="J173" i="18"/>
  <c r="J152" i="18"/>
  <c r="J253" i="19"/>
  <c r="J149" i="19"/>
  <c r="BK187" i="19"/>
  <c r="J261" i="19"/>
  <c r="BK238" i="19"/>
  <c r="BK143" i="19"/>
  <c r="J146" i="19"/>
  <c r="BK155" i="19"/>
  <c r="J158" i="19"/>
  <c r="J189" i="19"/>
  <c r="BK178" i="20"/>
  <c r="BK170" i="20"/>
  <c r="BK164" i="20"/>
  <c r="BK142" i="23"/>
  <c r="J145" i="23"/>
  <c r="BK161" i="23"/>
  <c r="J179" i="24"/>
  <c r="J182" i="24"/>
  <c r="J157" i="24"/>
  <c r="BK168" i="24"/>
  <c r="J143" i="24"/>
  <c r="J132" i="24"/>
  <c r="BK178" i="24"/>
  <c r="J167" i="24"/>
  <c r="J150" i="24"/>
  <c r="J138" i="24"/>
  <c r="BK146" i="24"/>
  <c r="BK132" i="24"/>
  <c r="BK177" i="25"/>
  <c r="J168" i="25"/>
  <c r="BK157" i="25"/>
  <c r="BK181" i="25"/>
  <c r="BK162" i="25"/>
  <c r="J174" i="25"/>
  <c r="BK156" i="25"/>
  <c r="J134" i="25"/>
  <c r="J150" i="25"/>
  <c r="J137" i="25"/>
  <c r="J133" i="25"/>
  <c r="J132" i="26"/>
  <c r="BK144" i="26"/>
  <c r="BK158" i="26"/>
  <c r="BK142" i="26"/>
  <c r="BK153" i="26"/>
  <c r="BK164" i="27"/>
  <c r="BK134" i="27"/>
  <c r="BK136" i="27"/>
  <c r="J136" i="27"/>
  <c r="BK138" i="27"/>
  <c r="BK132" i="28"/>
  <c r="J143" i="28"/>
  <c r="J140" i="28"/>
  <c r="J161" i="28"/>
  <c r="BK159" i="29"/>
  <c r="BK144" i="29"/>
  <c r="J152" i="29"/>
  <c r="BK160" i="29"/>
  <c r="BK146" i="29"/>
  <c r="BK143" i="29"/>
  <c r="J160" i="29"/>
  <c r="BK134" i="29"/>
  <c r="J138" i="29"/>
  <c r="AS97" i="1"/>
  <c r="J368" i="3"/>
  <c r="BK343" i="3"/>
  <c r="J252" i="3"/>
  <c r="J302" i="3"/>
  <c r="BK331" i="3"/>
  <c r="BK296" i="3"/>
  <c r="J401" i="3"/>
  <c r="J222" i="3"/>
  <c r="J397" i="3"/>
  <c r="J311" i="3"/>
  <c r="BK328" i="3"/>
  <c r="J195" i="3"/>
  <c r="BK325" i="4"/>
  <c r="BK232" i="4"/>
  <c r="J290" i="4"/>
  <c r="BK132" i="4"/>
  <c r="J135" i="4"/>
  <c r="J323" i="4"/>
  <c r="J196" i="4"/>
  <c r="BK316" i="4"/>
  <c r="BK178" i="4"/>
  <c r="J313" i="4"/>
  <c r="J159" i="4"/>
  <c r="BK323" i="4"/>
  <c r="BK164" i="4"/>
  <c r="J277" i="4"/>
  <c r="J178" i="4"/>
  <c r="J321" i="4"/>
  <c r="J255" i="4"/>
  <c r="BK198" i="4"/>
  <c r="J139" i="5"/>
  <c r="BK147" i="5"/>
  <c r="J219" i="5"/>
  <c r="J216" i="5"/>
  <c r="BK145" i="5"/>
  <c r="J203" i="5"/>
  <c r="J156" i="5"/>
  <c r="J136" i="5"/>
  <c r="BK170" i="5"/>
  <c r="J133" i="5"/>
  <c r="J307" i="6"/>
  <c r="J316" i="6"/>
  <c r="J275" i="6"/>
  <c r="J207" i="6"/>
  <c r="J135" i="6"/>
  <c r="J312" i="6"/>
  <c r="BK141" i="6"/>
  <c r="J328" i="6"/>
  <c r="J245" i="6"/>
  <c r="BK162" i="6"/>
  <c r="J194" i="6"/>
  <c r="J146" i="6"/>
  <c r="BK255" i="6"/>
  <c r="J130" i="6"/>
  <c r="BK135" i="6"/>
  <c r="BK316" i="7"/>
  <c r="BK221" i="7"/>
  <c r="BK164" i="7"/>
  <c r="J329" i="7"/>
  <c r="BK223" i="7"/>
  <c r="BK278" i="7"/>
  <c r="BK178" i="7"/>
  <c r="J281" i="7"/>
  <c r="BK175" i="7"/>
  <c r="BK265" i="7"/>
  <c r="J336" i="7"/>
  <c r="J180" i="7"/>
  <c r="J143" i="7"/>
  <c r="BK277" i="7"/>
  <c r="BK137" i="7"/>
  <c r="BK140" i="7"/>
  <c r="J218" i="7"/>
  <c r="J412" i="8"/>
  <c r="J269" i="8"/>
  <c r="J402" i="8"/>
  <c r="BK386" i="8"/>
  <c r="BK299" i="8"/>
  <c r="J185" i="8"/>
  <c r="BK400" i="8"/>
  <c r="BK354" i="8"/>
  <c r="BK280" i="8"/>
  <c r="BK462" i="8"/>
  <c r="BK194" i="8"/>
  <c r="BK348" i="8"/>
  <c r="BK257" i="8"/>
  <c r="BK182" i="8"/>
  <c r="BK468" i="8"/>
  <c r="BK350" i="8"/>
  <c r="J292" i="8"/>
  <c r="BK134" i="8"/>
  <c r="BK327" i="8"/>
  <c r="J325" i="8"/>
  <c r="J322" i="8"/>
  <c r="BK269" i="8"/>
  <c r="BK263" i="8"/>
  <c r="BK229" i="8"/>
  <c r="J154" i="8"/>
  <c r="J495" i="8"/>
  <c r="J490" i="8"/>
  <c r="J482" i="8"/>
  <c r="BK469" i="8"/>
  <c r="BK403" i="8"/>
  <c r="J369" i="8"/>
  <c r="BK337" i="8"/>
  <c r="BK233" i="8"/>
  <c r="BK471" i="8"/>
  <c r="BK405" i="8"/>
  <c r="BK360" i="8"/>
  <c r="J422" i="8"/>
  <c r="BK322" i="8"/>
  <c r="J132" i="8"/>
  <c r="J437" i="8"/>
  <c r="J346" i="8"/>
  <c r="J261" i="8"/>
  <c r="BK443" i="9"/>
  <c r="J344" i="9"/>
  <c r="BK268" i="9"/>
  <c r="J174" i="9"/>
  <c r="BK381" i="9"/>
  <c r="BK462" i="9"/>
  <c r="BK319" i="9"/>
  <c r="J248" i="9"/>
  <c r="BK136" i="9"/>
  <c r="BK378" i="9"/>
  <c r="BK329" i="9"/>
  <c r="J236" i="9"/>
  <c r="BK145" i="9"/>
  <c r="BK434" i="9"/>
  <c r="J376" i="9"/>
  <c r="BK429" i="9"/>
  <c r="J223" i="9"/>
  <c r="BK439" i="9"/>
  <c r="J403" i="9"/>
  <c r="J142" i="9"/>
  <c r="BK333" i="9"/>
  <c r="BK158" i="9"/>
  <c r="BK305" i="9"/>
  <c r="BK335" i="10"/>
  <c r="J210" i="10"/>
  <c r="BK132" i="10"/>
  <c r="BK144" i="10"/>
  <c r="J335" i="10"/>
  <c r="J217" i="10"/>
  <c r="J150" i="10"/>
  <c r="J142" i="10"/>
  <c r="BK189" i="10"/>
  <c r="J130" i="10"/>
  <c r="BK253" i="10"/>
  <c r="BK297" i="10"/>
  <c r="J295" i="10"/>
  <c r="J224" i="10"/>
  <c r="J306" i="10"/>
  <c r="J232" i="10"/>
  <c r="BK281" i="10"/>
  <c r="J215" i="10"/>
  <c r="BK275" i="10"/>
  <c r="BK171" i="11"/>
  <c r="J146" i="11"/>
  <c r="J171" i="11"/>
  <c r="J153" i="11"/>
  <c r="BK149" i="11"/>
  <c r="J173" i="11"/>
  <c r="J155" i="11"/>
  <c r="J145" i="11"/>
  <c r="J128" i="11"/>
  <c r="BK134" i="11"/>
  <c r="BK198" i="12"/>
  <c r="J220" i="12"/>
  <c r="J211" i="12"/>
  <c r="BK221" i="12"/>
  <c r="J157" i="12"/>
  <c r="J134" i="12"/>
  <c r="J151" i="13"/>
  <c r="J165" i="13"/>
  <c r="BK211" i="13"/>
  <c r="BK171" i="13"/>
  <c r="J183" i="13"/>
  <c r="J222" i="14"/>
  <c r="J145" i="14"/>
  <c r="BK210" i="14"/>
  <c r="BK178" i="14"/>
  <c r="BK141" i="14"/>
  <c r="BK187" i="14"/>
  <c r="BK203" i="14"/>
  <c r="BK161" i="14"/>
  <c r="J138" i="14"/>
  <c r="J132" i="15"/>
  <c r="BK132" i="15"/>
  <c r="J147" i="15"/>
  <c r="BK182" i="15"/>
  <c r="BK148" i="16"/>
  <c r="BK169" i="16"/>
  <c r="BK140" i="16"/>
  <c r="J291" i="17"/>
  <c r="BK243" i="17"/>
  <c r="BK154" i="17"/>
  <c r="BK283" i="17"/>
  <c r="J287" i="17"/>
  <c r="J243" i="17"/>
  <c r="J172" i="17"/>
  <c r="J236" i="18"/>
  <c r="BK239" i="18"/>
  <c r="BK184" i="18"/>
  <c r="J246" i="18"/>
  <c r="J251" i="18"/>
  <c r="J195" i="18"/>
  <c r="J146" i="18"/>
  <c r="J228" i="19"/>
  <c r="J131" i="19"/>
  <c r="J181" i="19"/>
  <c r="J187" i="19"/>
  <c r="BK131" i="19"/>
  <c r="BK228" i="19"/>
  <c r="BK141" i="19"/>
  <c r="BK267" i="19"/>
  <c r="J241" i="19"/>
  <c r="BK213" i="19"/>
  <c r="J155" i="19"/>
  <c r="J155" i="20"/>
  <c r="BK143" i="20"/>
  <c r="J167" i="20"/>
  <c r="J164" i="21"/>
  <c r="BK149" i="21"/>
  <c r="J142" i="21"/>
  <c r="J145" i="21"/>
  <c r="BK131" i="22"/>
  <c r="BK159" i="22"/>
  <c r="J153" i="22"/>
  <c r="J170" i="23"/>
  <c r="J159" i="23"/>
  <c r="J131" i="23"/>
  <c r="J151" i="23"/>
  <c r="BK171" i="24"/>
  <c r="J174" i="24"/>
  <c r="BK186" i="24"/>
  <c r="J160" i="24"/>
  <c r="J140" i="24"/>
  <c r="J130" i="24"/>
  <c r="J169" i="24"/>
  <c r="J158" i="24"/>
  <c r="J142" i="24"/>
  <c r="J153" i="24"/>
  <c r="BK143" i="24"/>
  <c r="J181" i="25"/>
  <c r="J185" i="25"/>
  <c r="BK158" i="25"/>
  <c r="BK137" i="25"/>
  <c r="J166" i="25"/>
  <c r="J183" i="25"/>
  <c r="J158" i="25"/>
  <c r="BK136" i="25"/>
  <c r="BK128" i="25"/>
  <c r="J128" i="25"/>
  <c r="J142" i="25"/>
  <c r="J140" i="26"/>
  <c r="J156" i="26"/>
  <c r="BK166" i="26"/>
  <c r="J175" i="26"/>
  <c r="J129" i="26"/>
  <c r="BK167" i="27"/>
  <c r="J129" i="27"/>
  <c r="J164" i="27"/>
  <c r="BK129" i="27"/>
  <c r="BK143" i="28"/>
  <c r="J157" i="28"/>
  <c r="J136" i="28"/>
  <c r="BK181" i="29"/>
  <c r="J143" i="29"/>
  <c r="J158" i="29"/>
  <c r="BK156" i="29"/>
  <c r="J141" i="29"/>
  <c r="J149" i="29"/>
  <c r="J161" i="29"/>
  <c r="J167" i="29"/>
  <c r="J156" i="29"/>
  <c r="R118" i="2" l="1"/>
  <c r="R117" i="2"/>
  <c r="T124" i="3"/>
  <c r="R315" i="4"/>
  <c r="T192" i="5"/>
  <c r="R239" i="5"/>
  <c r="R129" i="6"/>
  <c r="T131" i="7"/>
  <c r="P225" i="7"/>
  <c r="T225" i="7"/>
  <c r="T131" i="8"/>
  <c r="P298" i="8"/>
  <c r="BK319" i="8"/>
  <c r="J319" i="8"/>
  <c r="J101" i="8"/>
  <c r="P180" i="9"/>
  <c r="T380" i="9"/>
  <c r="T480" i="9"/>
  <c r="T284" i="10"/>
  <c r="P358" i="10"/>
  <c r="T126" i="11"/>
  <c r="T125" i="11"/>
  <c r="P169" i="11"/>
  <c r="P213" i="12"/>
  <c r="T218" i="14"/>
  <c r="P126" i="15"/>
  <c r="P187" i="15"/>
  <c r="BK137" i="16"/>
  <c r="J137" i="16"/>
  <c r="J98" i="16" s="1"/>
  <c r="BK167" i="16"/>
  <c r="J167" i="16" s="1"/>
  <c r="J101" i="16" s="1"/>
  <c r="R240" i="17"/>
  <c r="P305" i="17"/>
  <c r="T129" i="18"/>
  <c r="P243" i="18"/>
  <c r="R215" i="19"/>
  <c r="P265" i="19"/>
  <c r="T169" i="20"/>
  <c r="T126" i="21"/>
  <c r="BK168" i="22"/>
  <c r="J168" i="22"/>
  <c r="J102" i="22" s="1"/>
  <c r="T126" i="23"/>
  <c r="T131" i="24"/>
  <c r="R184" i="24"/>
  <c r="R126" i="11"/>
  <c r="R125" i="11" s="1"/>
  <c r="BK169" i="11"/>
  <c r="J169" i="11"/>
  <c r="J102" i="11"/>
  <c r="BK126" i="12"/>
  <c r="J126" i="12" s="1"/>
  <c r="J100" i="12" s="1"/>
  <c r="T219" i="12"/>
  <c r="P126" i="13"/>
  <c r="P224" i="14"/>
  <c r="BK126" i="15"/>
  <c r="J126" i="15" s="1"/>
  <c r="J100" i="15" s="1"/>
  <c r="R187" i="15"/>
  <c r="T137" i="16"/>
  <c r="T122" i="16"/>
  <c r="T167" i="16"/>
  <c r="P209" i="17"/>
  <c r="P274" i="17"/>
  <c r="P129" i="18"/>
  <c r="T225" i="18"/>
  <c r="P215" i="19"/>
  <c r="R245" i="19"/>
  <c r="BK122" i="20"/>
  <c r="J122" i="20" s="1"/>
  <c r="J98" i="20" s="1"/>
  <c r="P168" i="21"/>
  <c r="T126" i="22"/>
  <c r="BK163" i="23"/>
  <c r="J163" i="23" s="1"/>
  <c r="J101" i="23" s="1"/>
  <c r="P164" i="24"/>
  <c r="P149" i="24"/>
  <c r="BK298" i="3"/>
  <c r="BK123" i="3" s="1"/>
  <c r="J123" i="3" s="1"/>
  <c r="J97" i="3" s="1"/>
  <c r="BK315" i="4"/>
  <c r="J315" i="4"/>
  <c r="J104" i="4"/>
  <c r="P192" i="5"/>
  <c r="R222" i="5"/>
  <c r="BK274" i="6"/>
  <c r="J274" i="6"/>
  <c r="J101" i="6" s="1"/>
  <c r="R318" i="6"/>
  <c r="R274" i="7"/>
  <c r="R130" i="7" s="1"/>
  <c r="P324" i="8"/>
  <c r="BK493" i="8"/>
  <c r="J493" i="8" s="1"/>
  <c r="J109" i="8" s="1"/>
  <c r="R180" i="9"/>
  <c r="BK380" i="9"/>
  <c r="J380" i="9"/>
  <c r="J104" i="9" s="1"/>
  <c r="P465" i="9"/>
  <c r="P129" i="10"/>
  <c r="BK250" i="10"/>
  <c r="J250" i="10"/>
  <c r="J101" i="10" s="1"/>
  <c r="T250" i="10"/>
  <c r="P126" i="11"/>
  <c r="P125" i="11"/>
  <c r="P172" i="11"/>
  <c r="R219" i="12"/>
  <c r="T126" i="14"/>
  <c r="T125" i="14" s="1"/>
  <c r="T187" i="15"/>
  <c r="P137" i="16"/>
  <c r="P122" i="16"/>
  <c r="BK240" i="17"/>
  <c r="BK128" i="17" s="1"/>
  <c r="J128" i="17" s="1"/>
  <c r="J99" i="17" s="1"/>
  <c r="BK305" i="17"/>
  <c r="J305" i="17"/>
  <c r="J105" i="17"/>
  <c r="R130" i="19"/>
  <c r="T227" i="19"/>
  <c r="P122" i="20"/>
  <c r="R168" i="21"/>
  <c r="R168" i="22"/>
  <c r="T175" i="24"/>
  <c r="T149" i="24" s="1"/>
  <c r="P118" i="2"/>
  <c r="P117" i="2" s="1"/>
  <c r="AU95" i="1" s="1"/>
  <c r="R124" i="3"/>
  <c r="T129" i="4"/>
  <c r="R292" i="4"/>
  <c r="R202" i="5"/>
  <c r="R251" i="5"/>
  <c r="R274" i="6"/>
  <c r="P318" i="6"/>
  <c r="R220" i="7"/>
  <c r="R245" i="7"/>
  <c r="T339" i="7"/>
  <c r="BK131" i="8"/>
  <c r="J131" i="8" s="1"/>
  <c r="J98" i="8" s="1"/>
  <c r="P284" i="8"/>
  <c r="R324" i="8"/>
  <c r="P233" i="9"/>
  <c r="R353" i="9"/>
  <c r="T442" i="9"/>
  <c r="BK284" i="10"/>
  <c r="J284" i="10" s="1"/>
  <c r="J103" i="10" s="1"/>
  <c r="R358" i="10"/>
  <c r="P159" i="11"/>
  <c r="T213" i="12"/>
  <c r="T207" i="13"/>
  <c r="R126" i="15"/>
  <c r="P240" i="17"/>
  <c r="R305" i="17"/>
  <c r="BK129" i="18"/>
  <c r="J129" i="18" s="1"/>
  <c r="J100" i="18" s="1"/>
  <c r="P225" i="18"/>
  <c r="R250" i="18"/>
  <c r="P245" i="19"/>
  <c r="BK126" i="21"/>
  <c r="J126" i="21" s="1"/>
  <c r="J100" i="21" s="1"/>
  <c r="BK168" i="21"/>
  <c r="J168" i="21"/>
  <c r="J102" i="21"/>
  <c r="BK163" i="22"/>
  <c r="J163" i="22" s="1"/>
  <c r="J101" i="22" s="1"/>
  <c r="BK126" i="23"/>
  <c r="J126" i="23"/>
  <c r="J100" i="23"/>
  <c r="R168" i="23"/>
  <c r="P127" i="24"/>
  <c r="BK164" i="24"/>
  <c r="J164" i="24"/>
  <c r="J102" i="24"/>
  <c r="T184" i="24"/>
  <c r="P127" i="25"/>
  <c r="R164" i="25"/>
  <c r="T184" i="25"/>
  <c r="BK131" i="26"/>
  <c r="J131" i="26"/>
  <c r="J101" i="26" s="1"/>
  <c r="R174" i="26"/>
  <c r="BK131" i="27"/>
  <c r="J131" i="27"/>
  <c r="J101" i="27"/>
  <c r="BK165" i="27"/>
  <c r="J165" i="27"/>
  <c r="J104" i="27" s="1"/>
  <c r="P154" i="28"/>
  <c r="BK124" i="3"/>
  <c r="J124" i="3"/>
  <c r="J98" i="3"/>
  <c r="R379" i="3"/>
  <c r="R378" i="3" s="1"/>
  <c r="BK129" i="4"/>
  <c r="BK292" i="4"/>
  <c r="J292" i="4"/>
  <c r="J103" i="4"/>
  <c r="P362" i="4"/>
  <c r="T130" i="5"/>
  <c r="P222" i="5"/>
  <c r="T129" i="6"/>
  <c r="BK318" i="6"/>
  <c r="J318" i="6"/>
  <c r="J104" i="6" s="1"/>
  <c r="BK274" i="7"/>
  <c r="J274" i="7" s="1"/>
  <c r="J104" i="7" s="1"/>
  <c r="BK284" i="8"/>
  <c r="J284" i="8"/>
  <c r="J99" i="8"/>
  <c r="T324" i="8"/>
  <c r="T493" i="8"/>
  <c r="R233" i="9"/>
  <c r="T353" i="9"/>
  <c r="R375" i="9"/>
  <c r="R129" i="9" s="1"/>
  <c r="BK465" i="9"/>
  <c r="J465" i="9" s="1"/>
  <c r="J107" i="9" s="1"/>
  <c r="T129" i="10"/>
  <c r="BK255" i="10"/>
  <c r="J255" i="10"/>
  <c r="J102" i="10"/>
  <c r="BK126" i="11"/>
  <c r="J126" i="11"/>
  <c r="J98" i="11"/>
  <c r="T159" i="11"/>
  <c r="T126" i="12"/>
  <c r="T125" i="12" s="1"/>
  <c r="T124" i="12" s="1"/>
  <c r="BK207" i="13"/>
  <c r="J207" i="13"/>
  <c r="J101" i="13"/>
  <c r="P218" i="14"/>
  <c r="T181" i="15"/>
  <c r="R167" i="16"/>
  <c r="R129" i="17"/>
  <c r="BK274" i="17"/>
  <c r="J274" i="17"/>
  <c r="J103" i="17"/>
  <c r="BK225" i="18"/>
  <c r="J225" i="18" s="1"/>
  <c r="J102" i="18" s="1"/>
  <c r="BK250" i="18"/>
  <c r="J250" i="18" s="1"/>
  <c r="J105" i="18" s="1"/>
  <c r="BK215" i="19"/>
  <c r="J215" i="19" s="1"/>
  <c r="J102" i="19" s="1"/>
  <c r="P227" i="19"/>
  <c r="BK265" i="19"/>
  <c r="J265" i="19"/>
  <c r="J106" i="19" s="1"/>
  <c r="R122" i="20"/>
  <c r="P126" i="21"/>
  <c r="T168" i="21"/>
  <c r="BK126" i="22"/>
  <c r="J126" i="22"/>
  <c r="J100" i="22"/>
  <c r="T168" i="22"/>
  <c r="P126" i="23"/>
  <c r="P168" i="23"/>
  <c r="P131" i="24"/>
  <c r="BK184" i="24"/>
  <c r="BK126" i="24" s="1"/>
  <c r="J126" i="24" s="1"/>
  <c r="J98" i="24" s="1"/>
  <c r="R127" i="25"/>
  <c r="P164" i="25"/>
  <c r="P184" i="25"/>
  <c r="T163" i="26"/>
  <c r="T154" i="27"/>
  <c r="BK131" i="28"/>
  <c r="R165" i="28"/>
  <c r="T118" i="2"/>
  <c r="T117" i="2"/>
  <c r="T298" i="3"/>
  <c r="BK282" i="4"/>
  <c r="J282" i="4" s="1"/>
  <c r="J102" i="4" s="1"/>
  <c r="R282" i="4"/>
  <c r="R362" i="4"/>
  <c r="T202" i="5"/>
  <c r="T251" i="5"/>
  <c r="P129" i="6"/>
  <c r="T284" i="6"/>
  <c r="P373" i="8"/>
  <c r="R493" i="8"/>
  <c r="P130" i="9"/>
  <c r="R292" i="9"/>
  <c r="P375" i="9"/>
  <c r="R442" i="9"/>
  <c r="BK234" i="10"/>
  <c r="J234" i="10"/>
  <c r="J99" i="10"/>
  <c r="R255" i="10"/>
  <c r="R126" i="12"/>
  <c r="R207" i="13"/>
  <c r="R218" i="14"/>
  <c r="BK131" i="25"/>
  <c r="J131" i="25" s="1"/>
  <c r="J100" i="25" s="1"/>
  <c r="P175" i="25"/>
  <c r="P149" i="25" s="1"/>
  <c r="T174" i="26"/>
  <c r="P129" i="4"/>
  <c r="T274" i="4"/>
  <c r="T282" i="4"/>
  <c r="T362" i="4"/>
  <c r="R192" i="5"/>
  <c r="BK239" i="5"/>
  <c r="J239" i="5"/>
  <c r="J105" i="5"/>
  <c r="T274" i="6"/>
  <c r="P131" i="7"/>
  <c r="BK225" i="7"/>
  <c r="J225" i="7" s="1"/>
  <c r="J102" i="7" s="1"/>
  <c r="R225" i="7"/>
  <c r="BK373" i="8"/>
  <c r="J373" i="8"/>
  <c r="J103" i="8" s="1"/>
  <c r="BK130" i="9"/>
  <c r="J130" i="9"/>
  <c r="J98" i="9"/>
  <c r="T233" i="9"/>
  <c r="P353" i="9"/>
  <c r="T375" i="9"/>
  <c r="R465" i="9"/>
  <c r="R129" i="10"/>
  <c r="P255" i="10"/>
  <c r="BK159" i="11"/>
  <c r="J159" i="11"/>
  <c r="J101" i="11" s="1"/>
  <c r="R169" i="11"/>
  <c r="BK213" i="13"/>
  <c r="J213" i="13"/>
  <c r="J102" i="13" s="1"/>
  <c r="P126" i="14"/>
  <c r="P125" i="14"/>
  <c r="P124" i="14" s="1"/>
  <c r="AU109" i="1" s="1"/>
  <c r="R181" i="15"/>
  <c r="P163" i="16"/>
  <c r="P147" i="16"/>
  <c r="BK209" i="17"/>
  <c r="J209" i="17"/>
  <c r="J101" i="17"/>
  <c r="T274" i="17"/>
  <c r="R129" i="18"/>
  <c r="R225" i="18"/>
  <c r="P250" i="18"/>
  <c r="P130" i="19"/>
  <c r="P129" i="19" s="1"/>
  <c r="P128" i="19" s="1"/>
  <c r="AU115" i="1" s="1"/>
  <c r="R227" i="19"/>
  <c r="R169" i="20"/>
  <c r="R163" i="21"/>
  <c r="P163" i="22"/>
  <c r="P125" i="22" s="1"/>
  <c r="P124" i="22" s="1"/>
  <c r="AU119" i="1" s="1"/>
  <c r="R126" i="23"/>
  <c r="R127" i="24"/>
  <c r="P175" i="24"/>
  <c r="P131" i="25"/>
  <c r="T175" i="25"/>
  <c r="P163" i="26"/>
  <c r="R154" i="27"/>
  <c r="R154" i="28"/>
  <c r="BK379" i="3"/>
  <c r="J379" i="3" s="1"/>
  <c r="J101" i="3" s="1"/>
  <c r="BK274" i="4"/>
  <c r="J274" i="4"/>
  <c r="J101" i="4" s="1"/>
  <c r="T292" i="4"/>
  <c r="BK192" i="5"/>
  <c r="J192" i="5" s="1"/>
  <c r="J101" i="5" s="1"/>
  <c r="T222" i="5"/>
  <c r="BK284" i="6"/>
  <c r="J284" i="6"/>
  <c r="J102" i="6" s="1"/>
  <c r="R295" i="6"/>
  <c r="T346" i="6"/>
  <c r="BK131" i="7"/>
  <c r="J131" i="7" s="1"/>
  <c r="J100" i="7" s="1"/>
  <c r="P220" i="7"/>
  <c r="BK245" i="7"/>
  <c r="J245" i="7"/>
  <c r="J103" i="7" s="1"/>
  <c r="P339" i="7"/>
  <c r="T373" i="8"/>
  <c r="T180" i="9"/>
  <c r="R380" i="9"/>
  <c r="BK480" i="9"/>
  <c r="J480" i="9"/>
  <c r="J108" i="9"/>
  <c r="BK129" i="10"/>
  <c r="J129" i="10" s="1"/>
  <c r="J98" i="10" s="1"/>
  <c r="T234" i="10"/>
  <c r="R250" i="10"/>
  <c r="R159" i="11"/>
  <c r="BK213" i="12"/>
  <c r="J213" i="12"/>
  <c r="J101" i="12"/>
  <c r="BK126" i="13"/>
  <c r="J126" i="13"/>
  <c r="J100" i="13"/>
  <c r="R213" i="13"/>
  <c r="BK224" i="14"/>
  <c r="J224" i="14" s="1"/>
  <c r="J102" i="14" s="1"/>
  <c r="BK181" i="15"/>
  <c r="J181" i="15" s="1"/>
  <c r="J101" i="15" s="1"/>
  <c r="BK163" i="16"/>
  <c r="J163" i="16"/>
  <c r="J100" i="16" s="1"/>
  <c r="BK129" i="17"/>
  <c r="J129" i="17"/>
  <c r="J100" i="17"/>
  <c r="R209" i="17"/>
  <c r="P207" i="18"/>
  <c r="BK243" i="18"/>
  <c r="J243" i="18" s="1"/>
  <c r="J103" i="18" s="1"/>
  <c r="BK130" i="19"/>
  <c r="J130" i="19"/>
  <c r="J100" i="19"/>
  <c r="T215" i="19"/>
  <c r="T265" i="19"/>
  <c r="T122" i="20"/>
  <c r="T121" i="20"/>
  <c r="T120" i="20" s="1"/>
  <c r="R126" i="21"/>
  <c r="R125" i="21"/>
  <c r="R124" i="21" s="1"/>
  <c r="R163" i="22"/>
  <c r="P163" i="23"/>
  <c r="BK127" i="24"/>
  <c r="J127" i="24"/>
  <c r="J99" i="24" s="1"/>
  <c r="BK175" i="24"/>
  <c r="J175" i="24"/>
  <c r="J103" i="24"/>
  <c r="BK127" i="25"/>
  <c r="J127" i="25" s="1"/>
  <c r="J99" i="25" s="1"/>
  <c r="BK164" i="25"/>
  <c r="J164" i="25" s="1"/>
  <c r="J102" i="25" s="1"/>
  <c r="BK184" i="25"/>
  <c r="J184" i="25"/>
  <c r="J104" i="25" s="1"/>
  <c r="P131" i="26"/>
  <c r="P127" i="26"/>
  <c r="P126" i="26"/>
  <c r="AU125" i="1" s="1"/>
  <c r="BK174" i="26"/>
  <c r="J174" i="26"/>
  <c r="J104" i="26" s="1"/>
  <c r="R131" i="27"/>
  <c r="R127" i="27"/>
  <c r="P165" i="27"/>
  <c r="T131" i="28"/>
  <c r="P298" i="3"/>
  <c r="R129" i="4"/>
  <c r="R128" i="4"/>
  <c r="R127" i="4"/>
  <c r="R274" i="4"/>
  <c r="P282" i="4"/>
  <c r="BK362" i="4"/>
  <c r="J362" i="4" s="1"/>
  <c r="J105" i="4" s="1"/>
  <c r="BK130" i="5"/>
  <c r="J130" i="5"/>
  <c r="J100" i="5"/>
  <c r="BK202" i="5"/>
  <c r="J202" i="5"/>
  <c r="J102" i="5"/>
  <c r="P239" i="5"/>
  <c r="BK129" i="6"/>
  <c r="BK128" i="6" s="1"/>
  <c r="BK295" i="6"/>
  <c r="J295" i="6"/>
  <c r="J103" i="6"/>
  <c r="P346" i="6"/>
  <c r="BK220" i="7"/>
  <c r="J220" i="7"/>
  <c r="J101" i="7"/>
  <c r="P245" i="7"/>
  <c r="R131" i="8"/>
  <c r="BK298" i="8"/>
  <c r="J298" i="8"/>
  <c r="J100" i="8" s="1"/>
  <c r="BK324" i="8"/>
  <c r="J324" i="8"/>
  <c r="J102" i="8"/>
  <c r="T130" i="9"/>
  <c r="P292" i="9"/>
  <c r="BK375" i="9"/>
  <c r="J375" i="9"/>
  <c r="J103" i="9"/>
  <c r="P442" i="9"/>
  <c r="P441" i="9" s="1"/>
  <c r="P480" i="9"/>
  <c r="P234" i="10"/>
  <c r="T255" i="10"/>
  <c r="BK358" i="10"/>
  <c r="J358" i="10"/>
  <c r="J107" i="10"/>
  <c r="T130" i="11"/>
  <c r="T172" i="11"/>
  <c r="P126" i="12"/>
  <c r="P125" i="12"/>
  <c r="P124" i="12" s="1"/>
  <c r="AU107" i="1" s="1"/>
  <c r="P219" i="12"/>
  <c r="R126" i="13"/>
  <c r="R125" i="13" s="1"/>
  <c r="R124" i="13" s="1"/>
  <c r="P213" i="13"/>
  <c r="R126" i="14"/>
  <c r="R125" i="14" s="1"/>
  <c r="T126" i="15"/>
  <c r="T125" i="15"/>
  <c r="T124" i="15"/>
  <c r="R137" i="16"/>
  <c r="R122" i="16" s="1"/>
  <c r="T163" i="16"/>
  <c r="T147" i="16" s="1"/>
  <c r="T240" i="17"/>
  <c r="BK207" i="18"/>
  <c r="J207" i="18"/>
  <c r="J101" i="18"/>
  <c r="R243" i="18"/>
  <c r="BK227" i="19"/>
  <c r="J227" i="19"/>
  <c r="J103" i="19"/>
  <c r="R265" i="19"/>
  <c r="T163" i="21"/>
  <c r="P168" i="22"/>
  <c r="T163" i="23"/>
  <c r="T127" i="24"/>
  <c r="T164" i="24"/>
  <c r="T127" i="25"/>
  <c r="BK175" i="25"/>
  <c r="J175" i="25"/>
  <c r="J103" i="25"/>
  <c r="R163" i="26"/>
  <c r="P131" i="27"/>
  <c r="R165" i="27"/>
  <c r="T154" i="28"/>
  <c r="P124" i="3"/>
  <c r="P123" i="3" s="1"/>
  <c r="P122" i="3" s="1"/>
  <c r="AU96" i="1" s="1"/>
  <c r="P379" i="3"/>
  <c r="P378" i="3" s="1"/>
  <c r="P315" i="4"/>
  <c r="R130" i="5"/>
  <c r="R129" i="5"/>
  <c r="R128" i="5" s="1"/>
  <c r="BK222" i="5"/>
  <c r="J222" i="5"/>
  <c r="J104" i="5" s="1"/>
  <c r="P251" i="5"/>
  <c r="R284" i="6"/>
  <c r="T295" i="6"/>
  <c r="BK346" i="6"/>
  <c r="J346" i="6" s="1"/>
  <c r="J105" i="6" s="1"/>
  <c r="R131" i="7"/>
  <c r="T220" i="7"/>
  <c r="T245" i="7"/>
  <c r="BK339" i="7"/>
  <c r="J339" i="7" s="1"/>
  <c r="J107" i="7" s="1"/>
  <c r="P131" i="8"/>
  <c r="T284" i="8"/>
  <c r="R298" i="8"/>
  <c r="R319" i="8"/>
  <c r="BK233" i="9"/>
  <c r="J233" i="9"/>
  <c r="J100" i="9"/>
  <c r="P380" i="9"/>
  <c r="T465" i="9"/>
  <c r="R234" i="10"/>
  <c r="P250" i="10"/>
  <c r="BK130" i="11"/>
  <c r="BK129" i="11"/>
  <c r="J129" i="11"/>
  <c r="J99" i="11"/>
  <c r="R172" i="11"/>
  <c r="R213" i="12"/>
  <c r="T126" i="13"/>
  <c r="T125" i="13"/>
  <c r="BK218" i="14"/>
  <c r="J218" i="14" s="1"/>
  <c r="J101" i="14" s="1"/>
  <c r="P181" i="15"/>
  <c r="P126" i="22"/>
  <c r="T168" i="23"/>
  <c r="R131" i="24"/>
  <c r="P184" i="24"/>
  <c r="BK163" i="26"/>
  <c r="J163" i="26" s="1"/>
  <c r="J102" i="26" s="1"/>
  <c r="T131" i="27"/>
  <c r="T127" i="27" s="1"/>
  <c r="P131" i="28"/>
  <c r="P127" i="28"/>
  <c r="BK165" i="28"/>
  <c r="J165" i="28"/>
  <c r="J104" i="28" s="1"/>
  <c r="T126" i="29"/>
  <c r="T125" i="29"/>
  <c r="P130" i="29"/>
  <c r="R298" i="3"/>
  <c r="T315" i="4"/>
  <c r="P202" i="5"/>
  <c r="P129" i="5" s="1"/>
  <c r="P128" i="5" s="1"/>
  <c r="AU99" i="1" s="1"/>
  <c r="T239" i="5"/>
  <c r="P274" i="6"/>
  <c r="T318" i="6"/>
  <c r="P274" i="7"/>
  <c r="R339" i="7"/>
  <c r="R284" i="8"/>
  <c r="T298" i="8"/>
  <c r="P319" i="8"/>
  <c r="T319" i="8"/>
  <c r="P493" i="8"/>
  <c r="R130" i="9"/>
  <c r="T292" i="9"/>
  <c r="P284" i="10"/>
  <c r="T358" i="10"/>
  <c r="P130" i="11"/>
  <c r="P129" i="11"/>
  <c r="T169" i="11"/>
  <c r="P207" i="13"/>
  <c r="BK126" i="14"/>
  <c r="J126" i="14" s="1"/>
  <c r="J100" i="14" s="1"/>
  <c r="BK125" i="14"/>
  <c r="BK124" i="14" s="1"/>
  <c r="J124" i="14" s="1"/>
  <c r="J98" i="14" s="1"/>
  <c r="T224" i="14"/>
  <c r="BK187" i="15"/>
  <c r="J187" i="15" s="1"/>
  <c r="J102" i="15" s="1"/>
  <c r="R163" i="16"/>
  <c r="R147" i="16"/>
  <c r="P129" i="17"/>
  <c r="P128" i="17"/>
  <c r="P127" i="17"/>
  <c r="AU113" i="1"/>
  <c r="T209" i="17"/>
  <c r="T305" i="17"/>
  <c r="R207" i="18"/>
  <c r="T243" i="18"/>
  <c r="BK245" i="19"/>
  <c r="J245" i="19"/>
  <c r="J104" i="19" s="1"/>
  <c r="P169" i="20"/>
  <c r="BK163" i="21"/>
  <c r="J163" i="21"/>
  <c r="J101" i="21"/>
  <c r="R126" i="22"/>
  <c r="R125" i="22" s="1"/>
  <c r="R124" i="22" s="1"/>
  <c r="R163" i="23"/>
  <c r="BK131" i="24"/>
  <c r="J131" i="24" s="1"/>
  <c r="J100" i="24" s="1"/>
  <c r="R164" i="24"/>
  <c r="R149" i="24"/>
  <c r="R131" i="25"/>
  <c r="T164" i="25"/>
  <c r="T149" i="25"/>
  <c r="R184" i="25"/>
  <c r="T131" i="26"/>
  <c r="T127" i="26" s="1"/>
  <c r="T126" i="26" s="1"/>
  <c r="P154" i="27"/>
  <c r="T165" i="27"/>
  <c r="BK154" i="28"/>
  <c r="J154" i="28" s="1"/>
  <c r="J102" i="28" s="1"/>
  <c r="T165" i="28"/>
  <c r="BK126" i="29"/>
  <c r="J126" i="29"/>
  <c r="J98" i="29"/>
  <c r="BK130" i="29"/>
  <c r="T130" i="29"/>
  <c r="T129" i="29"/>
  <c r="P162" i="29"/>
  <c r="T162" i="29"/>
  <c r="R172" i="29"/>
  <c r="T172" i="29"/>
  <c r="P175" i="29"/>
  <c r="R175" i="29"/>
  <c r="BK118" i="2"/>
  <c r="J118" i="2"/>
  <c r="J97" i="2"/>
  <c r="T379" i="3"/>
  <c r="T378" i="3" s="1"/>
  <c r="P274" i="4"/>
  <c r="P292" i="4"/>
  <c r="P130" i="5"/>
  <c r="BK251" i="5"/>
  <c r="J251" i="5"/>
  <c r="J106" i="5"/>
  <c r="P284" i="6"/>
  <c r="P295" i="6"/>
  <c r="R346" i="6"/>
  <c r="T274" i="7"/>
  <c r="R373" i="8"/>
  <c r="BK180" i="9"/>
  <c r="J180" i="9"/>
  <c r="J99" i="9"/>
  <c r="BK292" i="9"/>
  <c r="J292" i="9" s="1"/>
  <c r="J101" i="9" s="1"/>
  <c r="BK353" i="9"/>
  <c r="BK129" i="9" s="1"/>
  <c r="BK128" i="9" s="1"/>
  <c r="J128" i="9" s="1"/>
  <c r="J96" i="9" s="1"/>
  <c r="J353" i="9"/>
  <c r="J102" i="9" s="1"/>
  <c r="BK442" i="9"/>
  <c r="BK441" i="9"/>
  <c r="J441" i="9"/>
  <c r="J105" i="9" s="1"/>
  <c r="R480" i="9"/>
  <c r="R284" i="10"/>
  <c r="R130" i="11"/>
  <c r="R129" i="11" s="1"/>
  <c r="BK172" i="11"/>
  <c r="J172" i="11"/>
  <c r="J103" i="11" s="1"/>
  <c r="BK219" i="12"/>
  <c r="J219" i="12"/>
  <c r="J102" i="12"/>
  <c r="T213" i="13"/>
  <c r="R224" i="14"/>
  <c r="P167" i="16"/>
  <c r="T129" i="17"/>
  <c r="T128" i="17" s="1"/>
  <c r="T127" i="17" s="1"/>
  <c r="R274" i="17"/>
  <c r="T207" i="18"/>
  <c r="T250" i="18"/>
  <c r="T130" i="19"/>
  <c r="T129" i="19"/>
  <c r="T128" i="19"/>
  <c r="T245" i="19"/>
  <c r="BK169" i="20"/>
  <c r="J169" i="20"/>
  <c r="J99" i="20"/>
  <c r="P163" i="21"/>
  <c r="T163" i="22"/>
  <c r="BK168" i="23"/>
  <c r="J168" i="23"/>
  <c r="J102" i="23" s="1"/>
  <c r="R175" i="24"/>
  <c r="T131" i="25"/>
  <c r="R175" i="25"/>
  <c r="R149" i="25" s="1"/>
  <c r="R131" i="26"/>
  <c r="R127" i="26" s="1"/>
  <c r="R126" i="26" s="1"/>
  <c r="P174" i="26"/>
  <c r="BK154" i="27"/>
  <c r="J154" i="27"/>
  <c r="J102" i="27"/>
  <c r="R131" i="28"/>
  <c r="R127" i="28" s="1"/>
  <c r="R126" i="28" s="1"/>
  <c r="P165" i="28"/>
  <c r="P126" i="29"/>
  <c r="P125" i="29" s="1"/>
  <c r="R126" i="29"/>
  <c r="R125" i="29"/>
  <c r="R130" i="29"/>
  <c r="R129" i="29" s="1"/>
  <c r="BK162" i="29"/>
  <c r="J162" i="29"/>
  <c r="J101" i="29"/>
  <c r="R162" i="29"/>
  <c r="BK172" i="29"/>
  <c r="J172" i="29"/>
  <c r="J102" i="29" s="1"/>
  <c r="P172" i="29"/>
  <c r="BK175" i="29"/>
  <c r="J175" i="29"/>
  <c r="J103" i="29"/>
  <c r="T175" i="29"/>
  <c r="BK149" i="24"/>
  <c r="J149" i="24"/>
  <c r="J101" i="24"/>
  <c r="BK248" i="18"/>
  <c r="J248" i="18" s="1"/>
  <c r="J104" i="18" s="1"/>
  <c r="BK245" i="10"/>
  <c r="J245" i="10" s="1"/>
  <c r="J100" i="10" s="1"/>
  <c r="BK263" i="19"/>
  <c r="J263" i="19"/>
  <c r="J105" i="19" s="1"/>
  <c r="BK349" i="10"/>
  <c r="J349" i="10"/>
  <c r="J104" i="10"/>
  <c r="BK180" i="20"/>
  <c r="J180" i="20" s="1"/>
  <c r="J100" i="20" s="1"/>
  <c r="BK149" i="25"/>
  <c r="J149" i="25" s="1"/>
  <c r="J101" i="25" s="1"/>
  <c r="BK335" i="7"/>
  <c r="J335" i="7"/>
  <c r="J106" i="7" s="1"/>
  <c r="BK177" i="11"/>
  <c r="J177" i="11"/>
  <c r="J104" i="11"/>
  <c r="BK352" i="10"/>
  <c r="J352" i="10" s="1"/>
  <c r="J106" i="10" s="1"/>
  <c r="BK163" i="28"/>
  <c r="J163" i="28" s="1"/>
  <c r="J103" i="28" s="1"/>
  <c r="BK405" i="3"/>
  <c r="J405" i="3"/>
  <c r="J102" i="3" s="1"/>
  <c r="BK481" i="8"/>
  <c r="J481" i="8"/>
  <c r="J104" i="8"/>
  <c r="BK303" i="17"/>
  <c r="J303" i="17" s="1"/>
  <c r="J104" i="17" s="1"/>
  <c r="BK212" i="19"/>
  <c r="J212" i="19" s="1"/>
  <c r="J101" i="19" s="1"/>
  <c r="BK128" i="26"/>
  <c r="J128" i="26"/>
  <c r="J100" i="26" s="1"/>
  <c r="BK163" i="27"/>
  <c r="J163" i="27"/>
  <c r="J103" i="27"/>
  <c r="BK484" i="8"/>
  <c r="BK483" i="8" s="1"/>
  <c r="J483" i="8" s="1"/>
  <c r="J105" i="8" s="1"/>
  <c r="BK122" i="16"/>
  <c r="J122" i="16"/>
  <c r="J97" i="16" s="1"/>
  <c r="BK172" i="26"/>
  <c r="J172" i="26" s="1"/>
  <c r="J103" i="26" s="1"/>
  <c r="BK128" i="28"/>
  <c r="J128" i="28"/>
  <c r="J100" i="28" s="1"/>
  <c r="BK218" i="5"/>
  <c r="J218" i="5" s="1"/>
  <c r="J103" i="5" s="1"/>
  <c r="BK489" i="8"/>
  <c r="J489" i="8"/>
  <c r="J108" i="8" s="1"/>
  <c r="BK147" i="16"/>
  <c r="J147" i="16" s="1"/>
  <c r="J99" i="16" s="1"/>
  <c r="BK128" i="27"/>
  <c r="J128" i="27" s="1"/>
  <c r="J100" i="27" s="1"/>
  <c r="BK127" i="27"/>
  <c r="J127" i="27" s="1"/>
  <c r="J99" i="27" s="1"/>
  <c r="BK180" i="29"/>
  <c r="J180" i="29" s="1"/>
  <c r="J104" i="29" s="1"/>
  <c r="F120" i="29"/>
  <c r="J121" i="29"/>
  <c r="BF148" i="29"/>
  <c r="BF160" i="29"/>
  <c r="BF164" i="29"/>
  <c r="J89" i="29"/>
  <c r="BF128" i="29"/>
  <c r="BF145" i="29"/>
  <c r="BF147" i="29"/>
  <c r="BF149" i="29"/>
  <c r="BF156" i="29"/>
  <c r="BF176" i="29"/>
  <c r="J131" i="28"/>
  <c r="J101" i="28"/>
  <c r="F121" i="29"/>
  <c r="BF161" i="29"/>
  <c r="BF169" i="29"/>
  <c r="BF177" i="29"/>
  <c r="BF178" i="29"/>
  <c r="J91" i="29"/>
  <c r="BF136" i="29"/>
  <c r="BF131" i="29"/>
  <c r="BF135" i="29"/>
  <c r="BF137" i="29"/>
  <c r="BF141" i="29"/>
  <c r="BF146" i="29"/>
  <c r="BF154" i="29"/>
  <c r="BF166" i="29"/>
  <c r="BF173" i="29"/>
  <c r="BF179" i="29"/>
  <c r="BF132" i="29"/>
  <c r="BF139" i="29"/>
  <c r="BF143" i="29"/>
  <c r="BF133" i="29"/>
  <c r="BF138" i="29"/>
  <c r="BF144" i="29"/>
  <c r="BF150" i="29"/>
  <c r="BF151" i="29"/>
  <c r="BF155" i="29"/>
  <c r="BF157" i="29"/>
  <c r="BF159" i="29"/>
  <c r="BF163" i="29"/>
  <c r="BF181" i="29"/>
  <c r="E85" i="29"/>
  <c r="BF134" i="29"/>
  <c r="BF140" i="29"/>
  <c r="BF153" i="29"/>
  <c r="BF168" i="29"/>
  <c r="BF171" i="29"/>
  <c r="BF127" i="29"/>
  <c r="BF142" i="29"/>
  <c r="BF152" i="29"/>
  <c r="BF158" i="29"/>
  <c r="BF167" i="29"/>
  <c r="BF170" i="29"/>
  <c r="BF165" i="29"/>
  <c r="BF174" i="29"/>
  <c r="F93" i="28"/>
  <c r="F123" i="28"/>
  <c r="BF140" i="28"/>
  <c r="BF155" i="28"/>
  <c r="E85" i="28"/>
  <c r="BF132" i="28"/>
  <c r="BF143" i="28"/>
  <c r="BF149" i="28"/>
  <c r="BF164" i="28"/>
  <c r="J93" i="28"/>
  <c r="BF159" i="28"/>
  <c r="BF167" i="28"/>
  <c r="J120" i="28"/>
  <c r="BF166" i="28"/>
  <c r="BF129" i="28"/>
  <c r="BF147" i="28"/>
  <c r="J123" i="28"/>
  <c r="BF138" i="28"/>
  <c r="BF145" i="28"/>
  <c r="BF136" i="28"/>
  <c r="BF157" i="28"/>
  <c r="BF134" i="28"/>
  <c r="BF161" i="28"/>
  <c r="F94" i="27"/>
  <c r="F122" i="27"/>
  <c r="BF140" i="27"/>
  <c r="BF143" i="27"/>
  <c r="BF145" i="27"/>
  <c r="BF155" i="27"/>
  <c r="J91" i="27"/>
  <c r="E114" i="27"/>
  <c r="BF129" i="27"/>
  <c r="BF134" i="27"/>
  <c r="BF149" i="27"/>
  <c r="BF157" i="27"/>
  <c r="J93" i="27"/>
  <c r="BF161" i="27"/>
  <c r="J94" i="27"/>
  <c r="BF132" i="27"/>
  <c r="BF136" i="27"/>
  <c r="BF138" i="27"/>
  <c r="BF147" i="27"/>
  <c r="BF159" i="27"/>
  <c r="BF164" i="27"/>
  <c r="BF166" i="27"/>
  <c r="BF167" i="27"/>
  <c r="J91" i="26"/>
  <c r="E114" i="26"/>
  <c r="J123" i="26"/>
  <c r="BF138" i="26"/>
  <c r="BF147" i="26"/>
  <c r="BF153" i="26"/>
  <c r="BF156" i="26"/>
  <c r="BF158" i="26"/>
  <c r="BF168" i="26"/>
  <c r="BF173" i="26"/>
  <c r="F93" i="26"/>
  <c r="F94" i="26"/>
  <c r="J122" i="26"/>
  <c r="BF132" i="26"/>
  <c r="BF134" i="26"/>
  <c r="BF136" i="26"/>
  <c r="BF142" i="26"/>
  <c r="BF151" i="26"/>
  <c r="BF176" i="26"/>
  <c r="BF140" i="26"/>
  <c r="BF164" i="26"/>
  <c r="BF170" i="26"/>
  <c r="BF175" i="26"/>
  <c r="BF129" i="26"/>
  <c r="BF144" i="26"/>
  <c r="BF149" i="26"/>
  <c r="BF166" i="26"/>
  <c r="J93" i="25"/>
  <c r="J123" i="25"/>
  <c r="BF130" i="25"/>
  <c r="BF134" i="25"/>
  <c r="J120" i="25"/>
  <c r="BF140" i="25"/>
  <c r="F94" i="25"/>
  <c r="F122" i="25"/>
  <c r="BF145" i="25"/>
  <c r="BF129" i="25"/>
  <c r="BF150" i="25"/>
  <c r="BF137" i="25"/>
  <c r="BF144" i="25"/>
  <c r="BF139" i="25"/>
  <c r="BF141" i="25"/>
  <c r="BF133" i="25"/>
  <c r="BF136" i="25"/>
  <c r="BF138" i="25"/>
  <c r="BF148" i="25"/>
  <c r="BF128" i="25"/>
  <c r="BF146" i="25"/>
  <c r="BF147" i="25"/>
  <c r="E114" i="25"/>
  <c r="BF132" i="25"/>
  <c r="BF142" i="25"/>
  <c r="BF152" i="25"/>
  <c r="BF153" i="25"/>
  <c r="BF157" i="25"/>
  <c r="BF160" i="25"/>
  <c r="BF161" i="25"/>
  <c r="BF162" i="25"/>
  <c r="BF163" i="25"/>
  <c r="BF166" i="25"/>
  <c r="BF170" i="25"/>
  <c r="BF174" i="25"/>
  <c r="BF176" i="25"/>
  <c r="BF182" i="25"/>
  <c r="BF183" i="25"/>
  <c r="BF156" i="25"/>
  <c r="BF158" i="25"/>
  <c r="BF165" i="25"/>
  <c r="BF179" i="25"/>
  <c r="BF135" i="25"/>
  <c r="BF143" i="25"/>
  <c r="BF151" i="25"/>
  <c r="BF154" i="25"/>
  <c r="BF167" i="25"/>
  <c r="BF168" i="25"/>
  <c r="BF169" i="25"/>
  <c r="BF171" i="25"/>
  <c r="BF172" i="25"/>
  <c r="BF173" i="25"/>
  <c r="BF177" i="25"/>
  <c r="BF180" i="25"/>
  <c r="BF185" i="25"/>
  <c r="BF155" i="25"/>
  <c r="BF159" i="25"/>
  <c r="BF178" i="25"/>
  <c r="BF181" i="25"/>
  <c r="BF186" i="25"/>
  <c r="BF153" i="24"/>
  <c r="J93" i="24"/>
  <c r="J94" i="24"/>
  <c r="BF129" i="24"/>
  <c r="BF130" i="24"/>
  <c r="BF137" i="24"/>
  <c r="BF139" i="24"/>
  <c r="BF140" i="24"/>
  <c r="BF152" i="24"/>
  <c r="E85" i="24"/>
  <c r="F93" i="24"/>
  <c r="BF128" i="24"/>
  <c r="BF132" i="24"/>
  <c r="BF133" i="24"/>
  <c r="BF134" i="24"/>
  <c r="BF135" i="24"/>
  <c r="BF136" i="24"/>
  <c r="BF141" i="24"/>
  <c r="BF142" i="24"/>
  <c r="BF143" i="24"/>
  <c r="BF144" i="24"/>
  <c r="BF145" i="24"/>
  <c r="BF146" i="24"/>
  <c r="BF150" i="24"/>
  <c r="BF155" i="24"/>
  <c r="BF147" i="24"/>
  <c r="BF154" i="24"/>
  <c r="BF168" i="24"/>
  <c r="BF171" i="24"/>
  <c r="BF177" i="24"/>
  <c r="BF181" i="24"/>
  <c r="BF186" i="24"/>
  <c r="BK125" i="23"/>
  <c r="BK124" i="23" s="1"/>
  <c r="J124" i="23" s="1"/>
  <c r="J32" i="23" s="1"/>
  <c r="J91" i="24"/>
  <c r="F94" i="24"/>
  <c r="BF138" i="24"/>
  <c r="BF159" i="24"/>
  <c r="BF166" i="24"/>
  <c r="BF167" i="24"/>
  <c r="BF172" i="24"/>
  <c r="BF176" i="24"/>
  <c r="BF179" i="24"/>
  <c r="BF180" i="24"/>
  <c r="BF148" i="24"/>
  <c r="BF151" i="24"/>
  <c r="BF161" i="24"/>
  <c r="BF162" i="24"/>
  <c r="BF163" i="24"/>
  <c r="BF169" i="24"/>
  <c r="BF173" i="24"/>
  <c r="BF182" i="24"/>
  <c r="BF185" i="24"/>
  <c r="BF156" i="24"/>
  <c r="BF157" i="24"/>
  <c r="BF158" i="24"/>
  <c r="BF160" i="24"/>
  <c r="BF165" i="24"/>
  <c r="BF170" i="24"/>
  <c r="BF174" i="24"/>
  <c r="BF178" i="24"/>
  <c r="BF183" i="24"/>
  <c r="E85" i="23"/>
  <c r="F93" i="23"/>
  <c r="J94" i="23"/>
  <c r="J120" i="23"/>
  <c r="BF153" i="23"/>
  <c r="F94" i="23"/>
  <c r="BF151" i="23"/>
  <c r="BF161" i="23"/>
  <c r="BF169" i="23"/>
  <c r="J91" i="23"/>
  <c r="BF127" i="23"/>
  <c r="BF136" i="23"/>
  <c r="BF142" i="23"/>
  <c r="BF147" i="23"/>
  <c r="BF149" i="23"/>
  <c r="BF159" i="23"/>
  <c r="BF131" i="23"/>
  <c r="BF133" i="23"/>
  <c r="BF139" i="23"/>
  <c r="BF145" i="23"/>
  <c r="BF155" i="23"/>
  <c r="BF164" i="23"/>
  <c r="BF166" i="23"/>
  <c r="BF170" i="23"/>
  <c r="BK125" i="21"/>
  <c r="J125" i="21"/>
  <c r="J99" i="21" s="1"/>
  <c r="J91" i="22"/>
  <c r="F94" i="22"/>
  <c r="J120" i="22"/>
  <c r="BF133" i="22"/>
  <c r="BF153" i="22"/>
  <c r="BF161" i="22"/>
  <c r="E85" i="22"/>
  <c r="J94" i="22"/>
  <c r="BF147" i="22"/>
  <c r="BF149" i="22"/>
  <c r="BF155" i="22"/>
  <c r="BF164" i="22"/>
  <c r="BF169" i="22"/>
  <c r="F93" i="22"/>
  <c r="BF131" i="22"/>
  <c r="BF136" i="22"/>
  <c r="BF142" i="22"/>
  <c r="BF170" i="22"/>
  <c r="BF127" i="22"/>
  <c r="BF139" i="22"/>
  <c r="BF145" i="22"/>
  <c r="BF151" i="22"/>
  <c r="BF159" i="22"/>
  <c r="BF166" i="22"/>
  <c r="E85" i="21"/>
  <c r="F94" i="21"/>
  <c r="F120" i="21"/>
  <c r="BF142" i="21"/>
  <c r="BF145" i="21"/>
  <c r="BF147" i="21"/>
  <c r="BF149" i="21"/>
  <c r="BF153" i="21"/>
  <c r="BF155" i="21"/>
  <c r="BF164" i="21"/>
  <c r="J120" i="21"/>
  <c r="BF133" i="21"/>
  <c r="BF139" i="21"/>
  <c r="BF170" i="21"/>
  <c r="J94" i="21"/>
  <c r="J118" i="21"/>
  <c r="BF161" i="21"/>
  <c r="BF166" i="21"/>
  <c r="BF169" i="21"/>
  <c r="BF127" i="21"/>
  <c r="BF131" i="21"/>
  <c r="BF136" i="21"/>
  <c r="BF151" i="21"/>
  <c r="BF159" i="21"/>
  <c r="BK129" i="19"/>
  <c r="J129" i="19"/>
  <c r="J99" i="19"/>
  <c r="E85" i="20"/>
  <c r="J91" i="20"/>
  <c r="J92" i="20"/>
  <c r="J114" i="20"/>
  <c r="BF126" i="20"/>
  <c r="BF129" i="20"/>
  <c r="BF132" i="20"/>
  <c r="BF138" i="20"/>
  <c r="BF172" i="20"/>
  <c r="F91" i="20"/>
  <c r="BF143" i="20"/>
  <c r="BF164" i="20"/>
  <c r="BF170" i="20"/>
  <c r="F92" i="20"/>
  <c r="BF146" i="20"/>
  <c r="BF161" i="20"/>
  <c r="BF167" i="20"/>
  <c r="BF175" i="20"/>
  <c r="BF181" i="20"/>
  <c r="BF123" i="20"/>
  <c r="BF135" i="20"/>
  <c r="BF155" i="20"/>
  <c r="BF178" i="20"/>
  <c r="F94" i="19"/>
  <c r="BF131" i="19"/>
  <c r="BF185" i="19"/>
  <c r="BF213" i="19"/>
  <c r="J91" i="19"/>
  <c r="BF133" i="19"/>
  <c r="BF141" i="19"/>
  <c r="BF152" i="19"/>
  <c r="BF173" i="19"/>
  <c r="BF200" i="19"/>
  <c r="BF198" i="19"/>
  <c r="BF228" i="19"/>
  <c r="BF246" i="19"/>
  <c r="J93" i="19"/>
  <c r="BF137" i="19"/>
  <c r="BF149" i="19"/>
  <c r="BF176" i="19"/>
  <c r="BF181" i="19"/>
  <c r="BF202" i="19"/>
  <c r="BF253" i="19"/>
  <c r="F93" i="19"/>
  <c r="BF146" i="19"/>
  <c r="BF257" i="19"/>
  <c r="BF261" i="19"/>
  <c r="E116" i="19"/>
  <c r="BF155" i="19"/>
  <c r="BF206" i="19"/>
  <c r="BF218" i="19"/>
  <c r="BF248" i="19"/>
  <c r="BK128" i="18"/>
  <c r="BK127" i="18" s="1"/>
  <c r="J127" i="18" s="1"/>
  <c r="J32" i="18" s="1"/>
  <c r="BF158" i="19"/>
  <c r="BF189" i="19"/>
  <c r="BF241" i="19"/>
  <c r="BF243" i="19"/>
  <c r="BF135" i="19"/>
  <c r="BF143" i="19"/>
  <c r="BF193" i="19"/>
  <c r="BF216" i="19"/>
  <c r="BF223" i="19"/>
  <c r="BF230" i="19"/>
  <c r="BF233" i="19"/>
  <c r="BF250" i="19"/>
  <c r="BF251" i="19"/>
  <c r="BF236" i="19"/>
  <c r="BF255" i="19"/>
  <c r="J94" i="19"/>
  <c r="BF161" i="19"/>
  <c r="BF164" i="19"/>
  <c r="BF167" i="19"/>
  <c r="BF187" i="19"/>
  <c r="BF238" i="19"/>
  <c r="BF259" i="19"/>
  <c r="BF264" i="19"/>
  <c r="BF266" i="19"/>
  <c r="BF267" i="19"/>
  <c r="E85" i="18"/>
  <c r="BF146" i="18"/>
  <c r="BF161" i="18"/>
  <c r="F123" i="18"/>
  <c r="BF132" i="18"/>
  <c r="BF138" i="18"/>
  <c r="BF143" i="18"/>
  <c r="F94" i="18"/>
  <c r="BF140" i="18"/>
  <c r="J91" i="18"/>
  <c r="BF173" i="18"/>
  <c r="J93" i="18"/>
  <c r="BF130" i="18"/>
  <c r="BF136" i="18"/>
  <c r="BF152" i="18"/>
  <c r="BF158" i="18"/>
  <c r="J124" i="18"/>
  <c r="BF134" i="18"/>
  <c r="BF201" i="18"/>
  <c r="BF212" i="18"/>
  <c r="BF226" i="18"/>
  <c r="BF231" i="18"/>
  <c r="BF249" i="18"/>
  <c r="BF164" i="18"/>
  <c r="BF178" i="18"/>
  <c r="BF197" i="18"/>
  <c r="BF219" i="18"/>
  <c r="BF239" i="18"/>
  <c r="BF244" i="18"/>
  <c r="BF252" i="18"/>
  <c r="BF155" i="18"/>
  <c r="BF170" i="18"/>
  <c r="BF182" i="18"/>
  <c r="BF195" i="18"/>
  <c r="BF228" i="18"/>
  <c r="BF236" i="18"/>
  <c r="BF246" i="18"/>
  <c r="BF149" i="18"/>
  <c r="BF180" i="18"/>
  <c r="BF184" i="18"/>
  <c r="BF188" i="18"/>
  <c r="BF193" i="18"/>
  <c r="BF208" i="18"/>
  <c r="BF234" i="18"/>
  <c r="BF241" i="18"/>
  <c r="BF251" i="18"/>
  <c r="E85" i="17"/>
  <c r="F94" i="17"/>
  <c r="BF130" i="17"/>
  <c r="BF140" i="17"/>
  <c r="BF142" i="17"/>
  <c r="BF148" i="17"/>
  <c r="BF175" i="17"/>
  <c r="BF184" i="17"/>
  <c r="BF210" i="17"/>
  <c r="BF218" i="17"/>
  <c r="BF248" i="17"/>
  <c r="BF258" i="17"/>
  <c r="BF278" i="17"/>
  <c r="BF279" i="17"/>
  <c r="BF282" i="17"/>
  <c r="BF283" i="17"/>
  <c r="BF286" i="17"/>
  <c r="BF287" i="17"/>
  <c r="J93" i="17"/>
  <c r="F123" i="17"/>
  <c r="BF132" i="17"/>
  <c r="BF134" i="17"/>
  <c r="BF136" i="17"/>
  <c r="BF145" i="17"/>
  <c r="BF151" i="17"/>
  <c r="BF154" i="17"/>
  <c r="BF160" i="17"/>
  <c r="BF182" i="17"/>
  <c r="BF199" i="17"/>
  <c r="BF226" i="17"/>
  <c r="BF264" i="17"/>
  <c r="BF275" i="17"/>
  <c r="BF281" i="17"/>
  <c r="BF298" i="17"/>
  <c r="J94" i="17"/>
  <c r="J121" i="17"/>
  <c r="BF172" i="17"/>
  <c r="BF190" i="17"/>
  <c r="BF195" i="17"/>
  <c r="BF241" i="17"/>
  <c r="BF243" i="17"/>
  <c r="BF289" i="17"/>
  <c r="BF291" i="17"/>
  <c r="BF306" i="17"/>
  <c r="BF138" i="17"/>
  <c r="BF157" i="17"/>
  <c r="BF163" i="17"/>
  <c r="BF166" i="17"/>
  <c r="BF180" i="17"/>
  <c r="BF186" i="17"/>
  <c r="BF197" i="17"/>
  <c r="BF203" i="17"/>
  <c r="BF253" i="17"/>
  <c r="BF269" i="17"/>
  <c r="BF280" i="17"/>
  <c r="BF284" i="17"/>
  <c r="BF293" i="17"/>
  <c r="BF295" i="17"/>
  <c r="BF301" i="17"/>
  <c r="BF304" i="17"/>
  <c r="BF307" i="17"/>
  <c r="F91" i="16"/>
  <c r="J117" i="16"/>
  <c r="BF125" i="16"/>
  <c r="BF133" i="16"/>
  <c r="BF135" i="16"/>
  <c r="J92" i="16"/>
  <c r="BF142" i="16"/>
  <c r="BF145" i="16"/>
  <c r="BK125" i="15"/>
  <c r="BK124" i="15"/>
  <c r="J124" i="15" s="1"/>
  <c r="J98" i="15" s="1"/>
  <c r="E85" i="16"/>
  <c r="BF123" i="16"/>
  <c r="BF126" i="16"/>
  <c r="BF136" i="16"/>
  <c r="J89" i="16"/>
  <c r="BF129" i="16"/>
  <c r="BF139" i="16"/>
  <c r="BF143" i="16"/>
  <c r="BF124" i="16"/>
  <c r="BF132" i="16"/>
  <c r="BF127" i="16"/>
  <c r="BF138" i="16"/>
  <c r="BF140" i="16"/>
  <c r="BF148" i="16"/>
  <c r="BF151" i="16"/>
  <c r="BF153" i="16"/>
  <c r="BF160" i="16"/>
  <c r="BF164" i="16"/>
  <c r="F92" i="16"/>
  <c r="BF131" i="16"/>
  <c r="BF141" i="16"/>
  <c r="BF149" i="16"/>
  <c r="BF159" i="16"/>
  <c r="BF165" i="16"/>
  <c r="BF166" i="16"/>
  <c r="BF168" i="16"/>
  <c r="BF130" i="16"/>
  <c r="BF134" i="16"/>
  <c r="BF144" i="16"/>
  <c r="BF154" i="16"/>
  <c r="BF156" i="16"/>
  <c r="BF158" i="16"/>
  <c r="BF169" i="16"/>
  <c r="BF128" i="16"/>
  <c r="BF146" i="16"/>
  <c r="BF150" i="16"/>
  <c r="BF152" i="16"/>
  <c r="BF155" i="16"/>
  <c r="BF157" i="16"/>
  <c r="BF161" i="16"/>
  <c r="BF162" i="16"/>
  <c r="E112" i="15"/>
  <c r="BF141" i="15"/>
  <c r="BF189" i="15"/>
  <c r="J94" i="15"/>
  <c r="J91" i="15"/>
  <c r="F121" i="15"/>
  <c r="BF153" i="15"/>
  <c r="BF127" i="15"/>
  <c r="BF170" i="15"/>
  <c r="BF188" i="15"/>
  <c r="F93" i="15"/>
  <c r="BF135" i="15"/>
  <c r="BF178" i="15"/>
  <c r="BF185" i="15"/>
  <c r="BF172" i="15"/>
  <c r="J93" i="15"/>
  <c r="BF132" i="15"/>
  <c r="BF165" i="15"/>
  <c r="BF176" i="15"/>
  <c r="BF182" i="15"/>
  <c r="BF147" i="15"/>
  <c r="BF159" i="15"/>
  <c r="BF174" i="15"/>
  <c r="F94" i="14"/>
  <c r="F93" i="14"/>
  <c r="BF127" i="14"/>
  <c r="J94" i="14"/>
  <c r="J93" i="14"/>
  <c r="BF130" i="14"/>
  <c r="BF187" i="14"/>
  <c r="BF195" i="14"/>
  <c r="BF206" i="14"/>
  <c r="BF222" i="14"/>
  <c r="BK125" i="13"/>
  <c r="J125" i="13" s="1"/>
  <c r="J99" i="13" s="1"/>
  <c r="J118" i="14"/>
  <c r="BF145" i="14"/>
  <c r="BF165" i="14"/>
  <c r="BF173" i="14"/>
  <c r="BF182" i="14"/>
  <c r="BF192" i="14"/>
  <c r="BF199" i="14"/>
  <c r="BF210" i="14"/>
  <c r="BF134" i="14"/>
  <c r="BF138" i="14"/>
  <c r="BF149" i="14"/>
  <c r="BF155" i="14"/>
  <c r="BF157" i="14"/>
  <c r="BF161" i="14"/>
  <c r="BF169" i="14"/>
  <c r="BF178" i="14"/>
  <c r="BF197" i="14"/>
  <c r="BF203" i="14"/>
  <c r="BF225" i="14"/>
  <c r="E85" i="14"/>
  <c r="BF141" i="14"/>
  <c r="BF153" i="14"/>
  <c r="BF159" i="14"/>
  <c r="BF201" i="14"/>
  <c r="BF214" i="14"/>
  <c r="BF216" i="14"/>
  <c r="BF219" i="14"/>
  <c r="BF226" i="14"/>
  <c r="E85" i="13"/>
  <c r="F94" i="13"/>
  <c r="J118" i="13"/>
  <c r="BF147" i="13"/>
  <c r="BF171" i="13"/>
  <c r="BF177" i="13"/>
  <c r="BF190" i="13"/>
  <c r="BF194" i="13"/>
  <c r="J94" i="13"/>
  <c r="J120" i="13"/>
  <c r="BF139" i="13"/>
  <c r="BF145" i="13"/>
  <c r="BF159" i="13"/>
  <c r="BF208" i="13"/>
  <c r="F93" i="13"/>
  <c r="BF130" i="13"/>
  <c r="BF136" i="13"/>
  <c r="BF183" i="13"/>
  <c r="BF188" i="13"/>
  <c r="BF192" i="13"/>
  <c r="BF199" i="13"/>
  <c r="BF203" i="13"/>
  <c r="BF205" i="13"/>
  <c r="BF211" i="13"/>
  <c r="BF214" i="13"/>
  <c r="BF127" i="13"/>
  <c r="BF149" i="13"/>
  <c r="BF151" i="13"/>
  <c r="BF153" i="13"/>
  <c r="BF165" i="13"/>
  <c r="BF196" i="13"/>
  <c r="BF215" i="13"/>
  <c r="J130" i="11"/>
  <c r="J100" i="11"/>
  <c r="J91" i="12"/>
  <c r="E112" i="12"/>
  <c r="F121" i="12"/>
  <c r="BF149" i="12"/>
  <c r="BF151" i="12"/>
  <c r="J94" i="12"/>
  <c r="J120" i="12"/>
  <c r="BF127" i="12"/>
  <c r="BF134" i="12"/>
  <c r="BF138" i="12"/>
  <c r="BF141" i="12"/>
  <c r="BF157" i="12"/>
  <c r="BF165" i="12"/>
  <c r="BF192" i="12"/>
  <c r="BF194" i="12"/>
  <c r="BF220" i="12"/>
  <c r="F93" i="12"/>
  <c r="BF130" i="12"/>
  <c r="BF145" i="12"/>
  <c r="BF155" i="12"/>
  <c r="BF187" i="12"/>
  <c r="BF198" i="12"/>
  <c r="BF201" i="12"/>
  <c r="BF209" i="12"/>
  <c r="BF214" i="12"/>
  <c r="BF161" i="12"/>
  <c r="BF174" i="12"/>
  <c r="BF182" i="12"/>
  <c r="BF205" i="12"/>
  <c r="BF153" i="12"/>
  <c r="BF169" i="12"/>
  <c r="BF178" i="12"/>
  <c r="BF190" i="12"/>
  <c r="BF196" i="12"/>
  <c r="BF211" i="12"/>
  <c r="BF217" i="12"/>
  <c r="BF221" i="12"/>
  <c r="E114" i="11"/>
  <c r="BF127" i="11"/>
  <c r="BF137" i="11"/>
  <c r="BF139" i="11"/>
  <c r="BF143" i="11"/>
  <c r="F92" i="11"/>
  <c r="J91" i="11"/>
  <c r="J121" i="11"/>
  <c r="BF132" i="11"/>
  <c r="BF138" i="11"/>
  <c r="BF142" i="11"/>
  <c r="F91" i="11"/>
  <c r="BF134" i="11"/>
  <c r="BF140" i="11"/>
  <c r="J89" i="11"/>
  <c r="BF128" i="11"/>
  <c r="BF136" i="11"/>
  <c r="BF144" i="11"/>
  <c r="BF135" i="11"/>
  <c r="BF141" i="11"/>
  <c r="BF150" i="11"/>
  <c r="BF160" i="11"/>
  <c r="BF162" i="11"/>
  <c r="BF164" i="11"/>
  <c r="BF171" i="11"/>
  <c r="BF154" i="11"/>
  <c r="BF176" i="11"/>
  <c r="BF178" i="11"/>
  <c r="BF148" i="11"/>
  <c r="BF152" i="11"/>
  <c r="BF153" i="11"/>
  <c r="BF155" i="11"/>
  <c r="BF156" i="11"/>
  <c r="BF157" i="11"/>
  <c r="BF163" i="11"/>
  <c r="BF165" i="11"/>
  <c r="BF166" i="11"/>
  <c r="BF173" i="11"/>
  <c r="BF174" i="11"/>
  <c r="BK351" i="10"/>
  <c r="J351" i="10"/>
  <c r="J105" i="10"/>
  <c r="BF131" i="11"/>
  <c r="BF133" i="11"/>
  <c r="BF145" i="11"/>
  <c r="BF146" i="11"/>
  <c r="BF147" i="11"/>
  <c r="BF149" i="11"/>
  <c r="BF151" i="11"/>
  <c r="BF158" i="11"/>
  <c r="BF161" i="11"/>
  <c r="BF167" i="11"/>
  <c r="BF168" i="11"/>
  <c r="BF170" i="11"/>
  <c r="BF175" i="11"/>
  <c r="J442" i="9"/>
  <c r="J106" i="9" s="1"/>
  <c r="J89" i="10"/>
  <c r="BF130" i="10"/>
  <c r="BF146" i="10"/>
  <c r="BF161" i="10"/>
  <c r="BF205" i="10"/>
  <c r="BF217" i="10"/>
  <c r="BF260" i="10"/>
  <c r="BF294" i="10"/>
  <c r="BF132" i="10"/>
  <c r="BF198" i="10"/>
  <c r="BF285" i="10"/>
  <c r="BF296" i="10"/>
  <c r="BF308" i="10"/>
  <c r="BF318" i="10"/>
  <c r="F91" i="10"/>
  <c r="J123" i="10"/>
  <c r="BF196" i="10"/>
  <c r="BF200" i="10"/>
  <c r="BF215" i="10"/>
  <c r="BF224" i="10"/>
  <c r="BF243" i="10"/>
  <c r="BF293" i="10"/>
  <c r="BF144" i="10"/>
  <c r="BF158" i="10"/>
  <c r="BF174" i="10"/>
  <c r="BF189" i="10"/>
  <c r="BF210" i="10"/>
  <c r="BF230" i="10"/>
  <c r="BF237" i="10"/>
  <c r="BF281" i="10"/>
  <c r="BF291" i="10"/>
  <c r="BF297" i="10"/>
  <c r="BF304" i="10"/>
  <c r="BF139" i="10"/>
  <c r="BF256" i="10"/>
  <c r="BF266" i="10"/>
  <c r="BF275" i="10"/>
  <c r="BF322" i="10"/>
  <c r="F92" i="10"/>
  <c r="BF142" i="10"/>
  <c r="BF150" i="10"/>
  <c r="BF184" i="10"/>
  <c r="BF235" i="10"/>
  <c r="BF246" i="10"/>
  <c r="BF270" i="10"/>
  <c r="BF288" i="10"/>
  <c r="BF306" i="10"/>
  <c r="BF155" i="10"/>
  <c r="BF169" i="10"/>
  <c r="BF192" i="10"/>
  <c r="BF258" i="10"/>
  <c r="BF262" i="10"/>
  <c r="BF295" i="10"/>
  <c r="BF164" i="10"/>
  <c r="BF239" i="10"/>
  <c r="BF251" i="10"/>
  <c r="BF300" i="10"/>
  <c r="J124" i="10"/>
  <c r="BF152" i="10"/>
  <c r="BF179" i="10"/>
  <c r="BF227" i="10"/>
  <c r="BF310" i="10"/>
  <c r="BF340" i="10"/>
  <c r="BF345" i="10"/>
  <c r="BF360" i="10"/>
  <c r="E117" i="10"/>
  <c r="BF134" i="10"/>
  <c r="BF219" i="10"/>
  <c r="BF287" i="10"/>
  <c r="BF187" i="10"/>
  <c r="BF253" i="10"/>
  <c r="BF279" i="10"/>
  <c r="BF314" i="10"/>
  <c r="BF335" i="10"/>
  <c r="BF350" i="10"/>
  <c r="BF353" i="10"/>
  <c r="BF359" i="10"/>
  <c r="BF194" i="10"/>
  <c r="BF213" i="10"/>
  <c r="BF232" i="10"/>
  <c r="BF241" i="10"/>
  <c r="BF268" i="10"/>
  <c r="BF299" i="10"/>
  <c r="BF302" i="10"/>
  <c r="BF326" i="10"/>
  <c r="BF330" i="10"/>
  <c r="BK130" i="8"/>
  <c r="J130" i="8"/>
  <c r="J97" i="8"/>
  <c r="BF166" i="9"/>
  <c r="BF189" i="9"/>
  <c r="BF207" i="9"/>
  <c r="BF234" i="9"/>
  <c r="BF266" i="9"/>
  <c r="BF293" i="9"/>
  <c r="BF322" i="9"/>
  <c r="BF333" i="9"/>
  <c r="BF347" i="9"/>
  <c r="BK488" i="8"/>
  <c r="J488" i="8"/>
  <c r="J107" i="8"/>
  <c r="F91" i="9"/>
  <c r="J122" i="9"/>
  <c r="BF161" i="9"/>
  <c r="BF164" i="9"/>
  <c r="BF185" i="9"/>
  <c r="BF201" i="9"/>
  <c r="BF268" i="9"/>
  <c r="BF329" i="9"/>
  <c r="BF354" i="9"/>
  <c r="BF362" i="9"/>
  <c r="BF394" i="9"/>
  <c r="J484" i="8"/>
  <c r="J106" i="8" s="1"/>
  <c r="J92" i="9"/>
  <c r="J124" i="9"/>
  <c r="BF151" i="9"/>
  <c r="BF239" i="9"/>
  <c r="BF339" i="9"/>
  <c r="BF420" i="9"/>
  <c r="BF366" i="9"/>
  <c r="BF381" i="9"/>
  <c r="BF388" i="9"/>
  <c r="BF400" i="9"/>
  <c r="BF453" i="9"/>
  <c r="BF474" i="9"/>
  <c r="F92" i="9"/>
  <c r="BF140" i="9"/>
  <c r="BF145" i="9"/>
  <c r="BF181" i="9"/>
  <c r="BF236" i="9"/>
  <c r="BF257" i="9"/>
  <c r="BF286" i="9"/>
  <c r="BF319" i="9"/>
  <c r="BF142" i="9"/>
  <c r="BF155" i="9"/>
  <c r="BF158" i="9"/>
  <c r="BF252" i="9"/>
  <c r="BF305" i="9"/>
  <c r="BF335" i="9"/>
  <c r="BF356" i="9"/>
  <c r="BF378" i="9"/>
  <c r="BF403" i="9"/>
  <c r="BF422" i="9"/>
  <c r="BF456" i="9"/>
  <c r="BF462" i="9"/>
  <c r="BF470" i="9"/>
  <c r="E118" i="9"/>
  <c r="BF191" i="9"/>
  <c r="BF245" i="9"/>
  <c r="BF325" i="9"/>
  <c r="BF327" i="9"/>
  <c r="BF337" i="9"/>
  <c r="BF390" i="9"/>
  <c r="BF429" i="9"/>
  <c r="BF439" i="9"/>
  <c r="BF187" i="9"/>
  <c r="BF196" i="9"/>
  <c r="BF223" i="9"/>
  <c r="BF243" i="9"/>
  <c r="BF311" i="9"/>
  <c r="BF315" i="9"/>
  <c r="BF432" i="9"/>
  <c r="BF476" i="9"/>
  <c r="BF148" i="9"/>
  <c r="BF153" i="9"/>
  <c r="BF178" i="9"/>
  <c r="BF307" i="9"/>
  <c r="BF364" i="9"/>
  <c r="BF384" i="9"/>
  <c r="BF413" i="9"/>
  <c r="BF426" i="9"/>
  <c r="BF466" i="9"/>
  <c r="BF172" i="9"/>
  <c r="BF213" i="9"/>
  <c r="BF344" i="9"/>
  <c r="BF376" i="9"/>
  <c r="BF407" i="9"/>
  <c r="BF443" i="9"/>
  <c r="BF459" i="9"/>
  <c r="BF241" i="9"/>
  <c r="BF277" i="9"/>
  <c r="BF295" i="9"/>
  <c r="BF297" i="9"/>
  <c r="BF301" i="9"/>
  <c r="BF331" i="9"/>
  <c r="BF349" i="9"/>
  <c r="BF358" i="9"/>
  <c r="BF131" i="9"/>
  <c r="BF136" i="9"/>
  <c r="BF174" i="9"/>
  <c r="BF183" i="9"/>
  <c r="BF248" i="9"/>
  <c r="BF371" i="9"/>
  <c r="BF418" i="9"/>
  <c r="BF434" i="9"/>
  <c r="BF449" i="9"/>
  <c r="BF481" i="9"/>
  <c r="BF482" i="9"/>
  <c r="BF166" i="8"/>
  <c r="BF327" i="8"/>
  <c r="BF429" i="8"/>
  <c r="BF452" i="8"/>
  <c r="BF462" i="8"/>
  <c r="BF471" i="8"/>
  <c r="BF474" i="8"/>
  <c r="BF485" i="8"/>
  <c r="E85" i="8"/>
  <c r="BF157" i="8"/>
  <c r="BF220" i="8"/>
  <c r="BF231" i="8"/>
  <c r="BF263" i="8"/>
  <c r="BF272" i="8"/>
  <c r="BF329" i="8"/>
  <c r="BF333" i="8"/>
  <c r="BF377" i="8"/>
  <c r="BF402" i="8"/>
  <c r="BF337" i="8"/>
  <c r="BF366" i="8"/>
  <c r="BF376" i="8"/>
  <c r="BF386" i="8"/>
  <c r="BF391" i="8"/>
  <c r="BF399" i="8"/>
  <c r="BF406" i="8"/>
  <c r="BF420" i="8"/>
  <c r="BF468" i="8"/>
  <c r="J92" i="8"/>
  <c r="BF132" i="8"/>
  <c r="BF199" i="8"/>
  <c r="BF227" i="8"/>
  <c r="BF285" i="8"/>
  <c r="BF296" i="8"/>
  <c r="BF320" i="8"/>
  <c r="BF348" i="8"/>
  <c r="BF352" i="8"/>
  <c r="BF374" i="8"/>
  <c r="BF397" i="8"/>
  <c r="BF410" i="8"/>
  <c r="BF440" i="8"/>
  <c r="BF455" i="8"/>
  <c r="BF465" i="8"/>
  <c r="BF477" i="8"/>
  <c r="BF490" i="8"/>
  <c r="BF494" i="8"/>
  <c r="J123" i="8"/>
  <c r="BF140" i="8"/>
  <c r="BF312" i="8"/>
  <c r="BF350" i="8"/>
  <c r="BF358" i="8"/>
  <c r="BF401" i="8"/>
  <c r="BF451" i="8"/>
  <c r="BF460" i="8"/>
  <c r="BF482" i="8"/>
  <c r="BF495" i="8"/>
  <c r="BK334" i="7"/>
  <c r="J334" i="7" s="1"/>
  <c r="J105" i="7" s="1"/>
  <c r="F126" i="8"/>
  <c r="BF191" i="8"/>
  <c r="BF233" i="8"/>
  <c r="BF257" i="8"/>
  <c r="BF269" i="8"/>
  <c r="BF275" i="8"/>
  <c r="BF282" i="8"/>
  <c r="BF290" i="8"/>
  <c r="BF331" i="8"/>
  <c r="BF339" i="8"/>
  <c r="BF360" i="8"/>
  <c r="BF364" i="8"/>
  <c r="BF371" i="8"/>
  <c r="BF380" i="8"/>
  <c r="BF388" i="8"/>
  <c r="BF395" i="8"/>
  <c r="BF396" i="8"/>
  <c r="BF400" i="8"/>
  <c r="BF437" i="8"/>
  <c r="BF136" i="8"/>
  <c r="BF176" i="8"/>
  <c r="BF194" i="8"/>
  <c r="BF222" i="8"/>
  <c r="BF239" i="8"/>
  <c r="BF261" i="8"/>
  <c r="BF267" i="8"/>
  <c r="BF294" i="8"/>
  <c r="BF344" i="8"/>
  <c r="BF354" i="8"/>
  <c r="BF369" i="8"/>
  <c r="BF434" i="8"/>
  <c r="F125" i="8"/>
  <c r="BF150" i="8"/>
  <c r="BF164" i="8"/>
  <c r="BF182" i="8"/>
  <c r="BF255" i="8"/>
  <c r="BF390" i="8"/>
  <c r="BF147" i="8"/>
  <c r="BF171" i="8"/>
  <c r="BF204" i="8"/>
  <c r="BF214" i="8"/>
  <c r="BF225" i="8"/>
  <c r="BF322" i="8"/>
  <c r="BF325" i="8"/>
  <c r="BF341" i="8"/>
  <c r="BF383" i="8"/>
  <c r="BF389" i="8"/>
  <c r="BF405" i="8"/>
  <c r="J91" i="8"/>
  <c r="BF160" i="8"/>
  <c r="BF217" i="8"/>
  <c r="BF244" i="8"/>
  <c r="BF253" i="8"/>
  <c r="BF292" i="8"/>
  <c r="BF356" i="8"/>
  <c r="BF408" i="8"/>
  <c r="BF412" i="8"/>
  <c r="BF424" i="8"/>
  <c r="BF447" i="8"/>
  <c r="BF134" i="8"/>
  <c r="BF138" i="8"/>
  <c r="BF179" i="8"/>
  <c r="BF188" i="8"/>
  <c r="BF209" i="8"/>
  <c r="BF249" i="8"/>
  <c r="BF287" i="8"/>
  <c r="BF379" i="8"/>
  <c r="BF398" i="8"/>
  <c r="BF416" i="8"/>
  <c r="BF443" i="8"/>
  <c r="BF142" i="8"/>
  <c r="BF154" i="8"/>
  <c r="BF173" i="8"/>
  <c r="BF185" i="8"/>
  <c r="BF229" i="8"/>
  <c r="BF280" i="8"/>
  <c r="BF299" i="8"/>
  <c r="BF310" i="8"/>
  <c r="BF335" i="8"/>
  <c r="BF346" i="8"/>
  <c r="BF362" i="8"/>
  <c r="BF403" i="8"/>
  <c r="BF422" i="8"/>
  <c r="BF427" i="8"/>
  <c r="BF457" i="8"/>
  <c r="BF469" i="8"/>
  <c r="E117" i="7"/>
  <c r="J126" i="7"/>
  <c r="BF153" i="7"/>
  <c r="BF180" i="7"/>
  <c r="BF192" i="7"/>
  <c r="BF286" i="7"/>
  <c r="J129" i="6"/>
  <c r="J100" i="6"/>
  <c r="F94" i="7"/>
  <c r="BF199" i="7"/>
  <c r="BF215" i="7"/>
  <c r="BF236" i="7"/>
  <c r="BF242" i="7"/>
  <c r="BF246" i="7"/>
  <c r="BF281" i="7"/>
  <c r="BF316" i="7"/>
  <c r="BF329" i="7"/>
  <c r="BF146" i="7"/>
  <c r="BF166" i="7"/>
  <c r="BF175" i="7"/>
  <c r="BF221" i="7"/>
  <c r="BF252" i="7"/>
  <c r="BF260" i="7"/>
  <c r="BF267" i="7"/>
  <c r="BF340" i="7"/>
  <c r="BF183" i="7"/>
  <c r="BF254" i="7"/>
  <c r="BF298" i="7"/>
  <c r="BF310" i="7"/>
  <c r="BF321" i="7"/>
  <c r="BF302" i="7"/>
  <c r="BF341" i="7"/>
  <c r="BF269" i="7"/>
  <c r="BF277" i="7"/>
  <c r="BF169" i="7"/>
  <c r="F93" i="7"/>
  <c r="J123" i="7"/>
  <c r="BF148" i="7"/>
  <c r="BF178" i="7"/>
  <c r="BF203" i="7"/>
  <c r="BF209" i="7"/>
  <c r="BF263" i="7"/>
  <c r="BF288" i="7"/>
  <c r="J93" i="7"/>
  <c r="BF132" i="7"/>
  <c r="BF137" i="7"/>
  <c r="BF159" i="7"/>
  <c r="BF185" i="7"/>
  <c r="BF187" i="7"/>
  <c r="BF223" i="7"/>
  <c r="BF226" i="7"/>
  <c r="BF280" i="7"/>
  <c r="BF324" i="7"/>
  <c r="BF134" i="7"/>
  <c r="BF143" i="7"/>
  <c r="BF164" i="7"/>
  <c r="BF172" i="7"/>
  <c r="BF258" i="7"/>
  <c r="BF275" i="7"/>
  <c r="BF293" i="7"/>
  <c r="BF336" i="7"/>
  <c r="BF140" i="7"/>
  <c r="BF156" i="7"/>
  <c r="BF207" i="7"/>
  <c r="BF211" i="7"/>
  <c r="BF218" i="7"/>
  <c r="BF250" i="7"/>
  <c r="BF256" i="7"/>
  <c r="BF265" i="7"/>
  <c r="BF278" i="7"/>
  <c r="BF284" i="7"/>
  <c r="BF306" i="7"/>
  <c r="BC101" i="1"/>
  <c r="J93" i="6"/>
  <c r="BF194" i="6"/>
  <c r="BF198" i="6"/>
  <c r="BF242" i="6"/>
  <c r="BF255" i="6"/>
  <c r="BF240" i="6"/>
  <c r="BF275" i="6"/>
  <c r="BF289" i="6"/>
  <c r="BF138" i="6"/>
  <c r="BF146" i="6"/>
  <c r="BF148" i="6"/>
  <c r="BF164" i="6"/>
  <c r="BF196" i="6"/>
  <c r="BF259" i="6"/>
  <c r="BF261" i="6"/>
  <c r="BF266" i="6"/>
  <c r="E115" i="6"/>
  <c r="BF130" i="6"/>
  <c r="BF170" i="6"/>
  <c r="BF204" i="6"/>
  <c r="BF207" i="6"/>
  <c r="BF263" i="6"/>
  <c r="BF277" i="6"/>
  <c r="J91" i="6"/>
  <c r="BF151" i="6"/>
  <c r="J124" i="6"/>
  <c r="BF132" i="6"/>
  <c r="BF144" i="6"/>
  <c r="BF188" i="6"/>
  <c r="F123" i="6"/>
  <c r="BF141" i="6"/>
  <c r="BF174" i="6"/>
  <c r="BF201" i="6"/>
  <c r="BF223" i="6"/>
  <c r="BF191" i="6"/>
  <c r="BF296" i="6"/>
  <c r="BF299" i="6"/>
  <c r="BF312" i="6"/>
  <c r="BF314" i="6"/>
  <c r="BF332" i="6"/>
  <c r="BF337" i="6"/>
  <c r="BF154" i="6"/>
  <c r="BF178" i="6"/>
  <c r="BF180" i="6"/>
  <c r="BF215" i="6"/>
  <c r="BF268" i="6"/>
  <c r="BF324" i="6"/>
  <c r="BF348" i="6"/>
  <c r="F94" i="6"/>
  <c r="BF159" i="6"/>
  <c r="BF162" i="6"/>
  <c r="BF167" i="6"/>
  <c r="BF182" i="6"/>
  <c r="BF185" i="6"/>
  <c r="BF232" i="6"/>
  <c r="BF245" i="6"/>
  <c r="BF280" i="6"/>
  <c r="BF285" i="6"/>
  <c r="BF291" i="6"/>
  <c r="BF302" i="6"/>
  <c r="BF307" i="6"/>
  <c r="BF309" i="6"/>
  <c r="BF316" i="6"/>
  <c r="BF340" i="6"/>
  <c r="BF347" i="6"/>
  <c r="BK129" i="5"/>
  <c r="BK128" i="5" s="1"/>
  <c r="J128" i="5" s="1"/>
  <c r="J98" i="5" s="1"/>
  <c r="BF135" i="6"/>
  <c r="BF304" i="6"/>
  <c r="BF319" i="6"/>
  <c r="BF328" i="6"/>
  <c r="J129" i="4"/>
  <c r="J100" i="4"/>
  <c r="J93" i="5"/>
  <c r="J94" i="5"/>
  <c r="BF133" i="5"/>
  <c r="BF156" i="5"/>
  <c r="BF183" i="5"/>
  <c r="BF136" i="5"/>
  <c r="BF145" i="5"/>
  <c r="BF154" i="5"/>
  <c r="BF170" i="5"/>
  <c r="BF178" i="5"/>
  <c r="BF229" i="5"/>
  <c r="BF147" i="5"/>
  <c r="BF211" i="5"/>
  <c r="BF223" i="5"/>
  <c r="BF131" i="5"/>
  <c r="BF142" i="5"/>
  <c r="BF165" i="5"/>
  <c r="BF193" i="5"/>
  <c r="BF216" i="5"/>
  <c r="F94" i="5"/>
  <c r="F124" i="5"/>
  <c r="BF150" i="5"/>
  <c r="BF162" i="5"/>
  <c r="BF168" i="5"/>
  <c r="BF159" i="5"/>
  <c r="BF189" i="5"/>
  <c r="BF243" i="5"/>
  <c r="BF244" i="5"/>
  <c r="J91" i="5"/>
  <c r="E116" i="5"/>
  <c r="BF187" i="5"/>
  <c r="BF231" i="5"/>
  <c r="BF173" i="5"/>
  <c r="BF195" i="5"/>
  <c r="BF198" i="5"/>
  <c r="BF203" i="5"/>
  <c r="BF236" i="5"/>
  <c r="BF139" i="5"/>
  <c r="BF185" i="5"/>
  <c r="BF219" i="5"/>
  <c r="BF226" i="5"/>
  <c r="BF234" i="5"/>
  <c r="BF246" i="5"/>
  <c r="BF252" i="5"/>
  <c r="BF240" i="5"/>
  <c r="BF248" i="5"/>
  <c r="BF253" i="5"/>
  <c r="J121" i="4"/>
  <c r="BF223" i="4"/>
  <c r="BF255" i="4"/>
  <c r="BF268" i="4"/>
  <c r="BF283" i="4"/>
  <c r="BF299" i="4"/>
  <c r="F93" i="4"/>
  <c r="F124" i="4"/>
  <c r="BF151" i="4"/>
  <c r="BF164" i="4"/>
  <c r="BF182" i="4"/>
  <c r="BF201" i="4"/>
  <c r="BF240" i="4"/>
  <c r="BF277" i="4"/>
  <c r="BF316" i="4"/>
  <c r="BF319" i="4"/>
  <c r="BF323" i="4"/>
  <c r="BF130" i="4"/>
  <c r="BF159" i="4"/>
  <c r="BF180" i="4"/>
  <c r="BF191" i="4"/>
  <c r="BF207" i="4"/>
  <c r="BF293" i="4"/>
  <c r="BF324" i="4"/>
  <c r="J123" i="4"/>
  <c r="BF146" i="4"/>
  <c r="BF194" i="4"/>
  <c r="BF245" i="4"/>
  <c r="BF263" i="4"/>
  <c r="BF275" i="4"/>
  <c r="BF296" i="4"/>
  <c r="BF309" i="4"/>
  <c r="BF318" i="4"/>
  <c r="BF329" i="4"/>
  <c r="BF340" i="4"/>
  <c r="BF259" i="4"/>
  <c r="BF278" i="4"/>
  <c r="BF311" i="4"/>
  <c r="BF325" i="4"/>
  <c r="BF328" i="4"/>
  <c r="BF353" i="4"/>
  <c r="BF215" i="4"/>
  <c r="BF330" i="4"/>
  <c r="BF333" i="4"/>
  <c r="BF364" i="4"/>
  <c r="J124" i="4"/>
  <c r="BF135" i="4"/>
  <c r="BF141" i="4"/>
  <c r="BF167" i="4"/>
  <c r="BF185" i="4"/>
  <c r="BF196" i="4"/>
  <c r="BF335" i="4"/>
  <c r="BF348" i="4"/>
  <c r="BF290" i="4"/>
  <c r="BF301" i="4"/>
  <c r="BK378" i="3"/>
  <c r="J378" i="3" s="1"/>
  <c r="J100" i="3" s="1"/>
  <c r="E115" i="4"/>
  <c r="BF132" i="4"/>
  <c r="BF138" i="4"/>
  <c r="BF144" i="4"/>
  <c r="BF154" i="4"/>
  <c r="BF178" i="4"/>
  <c r="BF232" i="4"/>
  <c r="BF288" i="4"/>
  <c r="BF306" i="4"/>
  <c r="BF148" i="4"/>
  <c r="BF162" i="4"/>
  <c r="BF170" i="4"/>
  <c r="BF304" i="4"/>
  <c r="BF174" i="4"/>
  <c r="BF204" i="4"/>
  <c r="BF261" i="4"/>
  <c r="BF313" i="4"/>
  <c r="BF321" i="4"/>
  <c r="BF332" i="4"/>
  <c r="BF344" i="4"/>
  <c r="BF356" i="4"/>
  <c r="BF363" i="4"/>
  <c r="BF188" i="4"/>
  <c r="BF198" i="4"/>
  <c r="BF242" i="4"/>
  <c r="BF266" i="4"/>
  <c r="BF320" i="4"/>
  <c r="BF327" i="4"/>
  <c r="J89" i="3"/>
  <c r="J92" i="3"/>
  <c r="F119" i="3"/>
  <c r="BF125" i="3"/>
  <c r="BF162" i="3"/>
  <c r="BF216" i="3"/>
  <c r="BF234" i="3"/>
  <c r="BF324" i="3"/>
  <c r="BF174" i="3"/>
  <c r="BF296" i="3"/>
  <c r="BF343" i="3"/>
  <c r="BF368" i="3"/>
  <c r="BF406" i="3"/>
  <c r="BF186" i="3"/>
  <c r="BF201" i="3"/>
  <c r="BF204" i="3"/>
  <c r="BF273" i="3"/>
  <c r="BF290" i="3"/>
  <c r="BF331" i="3"/>
  <c r="BF380" i="3"/>
  <c r="BF383" i="3"/>
  <c r="BF386" i="3"/>
  <c r="F91" i="3"/>
  <c r="E112" i="3"/>
  <c r="BF135" i="3"/>
  <c r="BF225" i="3"/>
  <c r="BF240" i="3"/>
  <c r="BF302" i="3"/>
  <c r="BF397" i="3"/>
  <c r="BF401" i="3"/>
  <c r="BF171" i="3"/>
  <c r="BF198" i="3"/>
  <c r="BF231" i="3"/>
  <c r="BF340" i="3"/>
  <c r="BF394" i="3"/>
  <c r="BF183" i="3"/>
  <c r="BF195" i="3"/>
  <c r="BF255" i="3"/>
  <c r="BF276" i="3"/>
  <c r="BF299" i="3"/>
  <c r="BF311" i="3"/>
  <c r="BF180" i="3"/>
  <c r="BF213" i="3"/>
  <c r="BF222" i="3"/>
  <c r="BF252" i="3"/>
  <c r="BF283" i="3"/>
  <c r="BF307" i="3"/>
  <c r="J91" i="3"/>
  <c r="BF132" i="3"/>
  <c r="BF140" i="3"/>
  <c r="BF177" i="3"/>
  <c r="BF189" i="3"/>
  <c r="BF219" i="3"/>
  <c r="BF293" i="3"/>
  <c r="BF318" i="3"/>
  <c r="BF243" i="3"/>
  <c r="BF270" i="3"/>
  <c r="BF315" i="3"/>
  <c r="BF346" i="3"/>
  <c r="BF390" i="3"/>
  <c r="BF165" i="3"/>
  <c r="BF168" i="3"/>
  <c r="BF210" i="3"/>
  <c r="BF144" i="3"/>
  <c r="BF150" i="3"/>
  <c r="BF192" i="3"/>
  <c r="BF228" i="3"/>
  <c r="BF237" i="3"/>
  <c r="BF246" i="3"/>
  <c r="BF326" i="3"/>
  <c r="BF328" i="3"/>
  <c r="BF207" i="3"/>
  <c r="BF249" i="3"/>
  <c r="BF334" i="3"/>
  <c r="BF358" i="3"/>
  <c r="J92" i="2"/>
  <c r="BF119" i="2"/>
  <c r="F91" i="2"/>
  <c r="F92" i="2"/>
  <c r="BF121" i="2"/>
  <c r="E85" i="2"/>
  <c r="J89" i="2"/>
  <c r="J91" i="2"/>
  <c r="F36" i="3"/>
  <c r="BC96" i="1"/>
  <c r="F38" i="6"/>
  <c r="BC100" i="1"/>
  <c r="F36" i="9"/>
  <c r="BC103" i="1"/>
  <c r="F35" i="11"/>
  <c r="BB105" i="1" s="1"/>
  <c r="F38" i="13"/>
  <c r="BC108" i="1"/>
  <c r="F38" i="15"/>
  <c r="BC110" i="1"/>
  <c r="F37" i="17"/>
  <c r="BB113" i="1"/>
  <c r="J33" i="20"/>
  <c r="AV116" i="1"/>
  <c r="F39" i="23"/>
  <c r="BD120" i="1"/>
  <c r="J35" i="25"/>
  <c r="AV123" i="1" s="1"/>
  <c r="F33" i="29"/>
  <c r="AZ128" i="1"/>
  <c r="F33" i="3"/>
  <c r="AZ96" i="1"/>
  <c r="F35" i="7"/>
  <c r="AZ101" i="1"/>
  <c r="J33" i="9"/>
  <c r="AV103" i="1" s="1"/>
  <c r="F33" i="11"/>
  <c r="AZ105" i="1"/>
  <c r="J35" i="12"/>
  <c r="AV107" i="1" s="1"/>
  <c r="J35" i="14"/>
  <c r="AV109" i="1"/>
  <c r="J35" i="18"/>
  <c r="AV114" i="1" s="1"/>
  <c r="F39" i="19"/>
  <c r="BD115" i="1" s="1"/>
  <c r="F35" i="24"/>
  <c r="AZ122" i="1" s="1"/>
  <c r="F37" i="26"/>
  <c r="BB125" i="1"/>
  <c r="F38" i="27"/>
  <c r="BC126" i="1" s="1"/>
  <c r="F37" i="29"/>
  <c r="BD128" i="1"/>
  <c r="F33" i="2"/>
  <c r="AZ95" i="1" s="1"/>
  <c r="F35" i="4"/>
  <c r="AZ98" i="1" s="1"/>
  <c r="F35" i="6"/>
  <c r="AZ100" i="1" s="1"/>
  <c r="F37" i="8"/>
  <c r="BD102" i="1"/>
  <c r="J33" i="11"/>
  <c r="AV105" i="1" s="1"/>
  <c r="F39" i="12"/>
  <c r="BD107" i="1"/>
  <c r="F37" i="14"/>
  <c r="BB109" i="1" s="1"/>
  <c r="F35" i="17"/>
  <c r="AZ113" i="1" s="1"/>
  <c r="F39" i="21"/>
  <c r="BD118" i="1" s="1"/>
  <c r="F35" i="22"/>
  <c r="AZ119" i="1"/>
  <c r="F39" i="24"/>
  <c r="BD122" i="1" s="1"/>
  <c r="J35" i="27"/>
  <c r="AV126" i="1" s="1"/>
  <c r="F35" i="29"/>
  <c r="BB128" i="1" s="1"/>
  <c r="F35" i="16"/>
  <c r="BB111" i="1" s="1"/>
  <c r="F35" i="19"/>
  <c r="AZ115" i="1" s="1"/>
  <c r="F38" i="21"/>
  <c r="BC118" i="1"/>
  <c r="F37" i="24"/>
  <c r="BB122" i="1" s="1"/>
  <c r="F38" i="26"/>
  <c r="BC125" i="1" s="1"/>
  <c r="F37" i="28"/>
  <c r="BB127" i="1" s="1"/>
  <c r="F37" i="2"/>
  <c r="BD95" i="1" s="1"/>
  <c r="J35" i="4"/>
  <c r="AV98" i="1" s="1"/>
  <c r="F38" i="5"/>
  <c r="BC99" i="1"/>
  <c r="F33" i="8"/>
  <c r="AZ102" i="1" s="1"/>
  <c r="F37" i="10"/>
  <c r="BD104" i="1" s="1"/>
  <c r="F35" i="14"/>
  <c r="AZ109" i="1" s="1"/>
  <c r="F39" i="18"/>
  <c r="BD114" i="1" s="1"/>
  <c r="F35" i="20"/>
  <c r="BB116" i="1" s="1"/>
  <c r="J35" i="23"/>
  <c r="AV120" i="1"/>
  <c r="F39" i="26"/>
  <c r="BD125" i="1" s="1"/>
  <c r="J35" i="28"/>
  <c r="AV127" i="1" s="1"/>
  <c r="AS94" i="1"/>
  <c r="F35" i="5"/>
  <c r="AZ99" i="1"/>
  <c r="F37" i="5"/>
  <c r="BB99" i="1"/>
  <c r="F39" i="6"/>
  <c r="BD100" i="1"/>
  <c r="F33" i="9"/>
  <c r="AZ103" i="1" s="1"/>
  <c r="F37" i="11"/>
  <c r="BD105" i="1"/>
  <c r="F37" i="13"/>
  <c r="BB108" i="1" s="1"/>
  <c r="F37" i="15"/>
  <c r="BB110" i="1"/>
  <c r="F39" i="17"/>
  <c r="BD113" i="1"/>
  <c r="F36" i="20"/>
  <c r="BC116" i="1"/>
  <c r="F38" i="23"/>
  <c r="BC120" i="1" s="1"/>
  <c r="F35" i="26"/>
  <c r="AZ125" i="1"/>
  <c r="F35" i="27"/>
  <c r="AZ126" i="1" s="1"/>
  <c r="J33" i="29"/>
  <c r="AV128" i="1"/>
  <c r="F37" i="3"/>
  <c r="BD96" i="1"/>
  <c r="F37" i="7"/>
  <c r="BB101" i="1"/>
  <c r="F36" i="10"/>
  <c r="BC104" i="1" s="1"/>
  <c r="J33" i="10"/>
  <c r="AV104" i="1"/>
  <c r="F39" i="13"/>
  <c r="BD108" i="1" s="1"/>
  <c r="F36" i="16"/>
  <c r="BC111" i="1"/>
  <c r="F37" i="18"/>
  <c r="BB114" i="1"/>
  <c r="F33" i="20"/>
  <c r="AZ116" i="1"/>
  <c r="F35" i="23"/>
  <c r="AZ120" i="1" s="1"/>
  <c r="F39" i="25"/>
  <c r="BD123" i="1"/>
  <c r="F36" i="29"/>
  <c r="BC128" i="1" s="1"/>
  <c r="F36" i="2"/>
  <c r="BC95" i="1" s="1"/>
  <c r="F38" i="4"/>
  <c r="BC98" i="1" s="1"/>
  <c r="F37" i="6"/>
  <c r="BB100" i="1"/>
  <c r="F36" i="8"/>
  <c r="BC102" i="1" s="1"/>
  <c r="F33" i="10"/>
  <c r="AZ104" i="1" s="1"/>
  <c r="F35" i="13"/>
  <c r="AZ108" i="1" s="1"/>
  <c r="F39" i="15"/>
  <c r="BD110" i="1" s="1"/>
  <c r="J35" i="17"/>
  <c r="AV113" i="1" s="1"/>
  <c r="F35" i="21"/>
  <c r="AZ118" i="1"/>
  <c r="F38" i="22"/>
  <c r="BC119" i="1" s="1"/>
  <c r="F38" i="24"/>
  <c r="BC122" i="1" s="1"/>
  <c r="F37" i="27"/>
  <c r="BB126" i="1" s="1"/>
  <c r="F35" i="3"/>
  <c r="BB96" i="1" s="1"/>
  <c r="F39" i="7"/>
  <c r="BD101" i="1" s="1"/>
  <c r="F35" i="9"/>
  <c r="BB103" i="1"/>
  <c r="F38" i="12"/>
  <c r="BC107" i="1" s="1"/>
  <c r="F39" i="14"/>
  <c r="BD109" i="1" s="1"/>
  <c r="J33" i="16"/>
  <c r="AV111" i="1" s="1"/>
  <c r="F35" i="18"/>
  <c r="AZ114" i="1" s="1"/>
  <c r="F37" i="19"/>
  <c r="BB115" i="1" s="1"/>
  <c r="F37" i="22"/>
  <c r="BB119" i="1"/>
  <c r="J35" i="24"/>
  <c r="AV122" i="1" s="1"/>
  <c r="J35" i="26"/>
  <c r="AV125" i="1" s="1"/>
  <c r="F39" i="27"/>
  <c r="BD126" i="1" s="1"/>
  <c r="J33" i="2"/>
  <c r="AV95" i="1" s="1"/>
  <c r="F39" i="4"/>
  <c r="BD98" i="1" s="1"/>
  <c r="F39" i="5"/>
  <c r="BD99" i="1"/>
  <c r="J33" i="8"/>
  <c r="AV102" i="1" s="1"/>
  <c r="F36" i="11"/>
  <c r="BC105" i="1" s="1"/>
  <c r="F37" i="12"/>
  <c r="BB107" i="1" s="1"/>
  <c r="F35" i="15"/>
  <c r="AZ110" i="1" s="1"/>
  <c r="F38" i="17"/>
  <c r="BC113" i="1" s="1"/>
  <c r="F37" i="20"/>
  <c r="BD116" i="1"/>
  <c r="F39" i="22"/>
  <c r="BD119" i="1" s="1"/>
  <c r="F38" i="25"/>
  <c r="BC123" i="1" s="1"/>
  <c r="F35" i="28"/>
  <c r="AZ127" i="1" s="1"/>
  <c r="J33" i="3"/>
  <c r="AV96" i="1" s="1"/>
  <c r="J35" i="7"/>
  <c r="AV101" i="1" s="1"/>
  <c r="F37" i="9"/>
  <c r="BD103" i="1"/>
  <c r="F35" i="12"/>
  <c r="AZ107" i="1" s="1"/>
  <c r="F38" i="14"/>
  <c r="BC109" i="1" s="1"/>
  <c r="F33" i="16"/>
  <c r="AZ111" i="1" s="1"/>
  <c r="F38" i="18"/>
  <c r="BC114" i="1" s="1"/>
  <c r="J35" i="19"/>
  <c r="AV115" i="1" s="1"/>
  <c r="F37" i="21"/>
  <c r="BB118" i="1"/>
  <c r="F37" i="23"/>
  <c r="BB120" i="1" s="1"/>
  <c r="F37" i="25"/>
  <c r="BB123" i="1" s="1"/>
  <c r="F39" i="28"/>
  <c r="BD127" i="1" s="1"/>
  <c r="F35" i="2"/>
  <c r="BB95" i="1" s="1"/>
  <c r="F37" i="4"/>
  <c r="BB98" i="1" s="1"/>
  <c r="J35" i="5"/>
  <c r="AV99" i="1"/>
  <c r="J35" i="6"/>
  <c r="AV100" i="1" s="1"/>
  <c r="F35" i="8"/>
  <c r="BB102" i="1" s="1"/>
  <c r="F35" i="10"/>
  <c r="BB104" i="1" s="1"/>
  <c r="J35" i="13"/>
  <c r="AV108" i="1" s="1"/>
  <c r="J35" i="15"/>
  <c r="AV110" i="1" s="1"/>
  <c r="F37" i="16"/>
  <c r="BD111" i="1"/>
  <c r="F38" i="19"/>
  <c r="BC115" i="1"/>
  <c r="J35" i="21"/>
  <c r="AV118" i="1"/>
  <c r="J35" i="22"/>
  <c r="AV119" i="1"/>
  <c r="F35" i="25"/>
  <c r="AZ123" i="1" s="1"/>
  <c r="F38" i="28"/>
  <c r="BC127" i="1"/>
  <c r="R124" i="11" l="1"/>
  <c r="J128" i="6"/>
  <c r="J99" i="6" s="1"/>
  <c r="BK127" i="6"/>
  <c r="J127" i="6" s="1"/>
  <c r="J98" i="6" s="1"/>
  <c r="BK128" i="10"/>
  <c r="J128" i="10" s="1"/>
  <c r="J97" i="10" s="1"/>
  <c r="BK126" i="27"/>
  <c r="J126" i="27" s="1"/>
  <c r="J125" i="14"/>
  <c r="J99" i="14" s="1"/>
  <c r="J184" i="24"/>
  <c r="J104" i="24" s="1"/>
  <c r="J240" i="17"/>
  <c r="J102" i="17" s="1"/>
  <c r="J298" i="3"/>
  <c r="J99" i="3" s="1"/>
  <c r="R121" i="16"/>
  <c r="P121" i="16"/>
  <c r="AU111" i="1"/>
  <c r="T121" i="16"/>
  <c r="T124" i="13"/>
  <c r="P128" i="4"/>
  <c r="P127" i="4"/>
  <c r="AU98" i="1" s="1"/>
  <c r="P126" i="24"/>
  <c r="AU122" i="1"/>
  <c r="T128" i="6"/>
  <c r="T127" i="6"/>
  <c r="P129" i="29"/>
  <c r="R125" i="23"/>
  <c r="R124" i="23"/>
  <c r="T129" i="11"/>
  <c r="T129" i="9"/>
  <c r="T129" i="5"/>
  <c r="T128" i="5" s="1"/>
  <c r="T441" i="9"/>
  <c r="T128" i="9" s="1"/>
  <c r="P125" i="15"/>
  <c r="P124" i="15" s="1"/>
  <c r="AU110" i="1" s="1"/>
  <c r="R124" i="29"/>
  <c r="P126" i="28"/>
  <c r="AU127" i="1"/>
  <c r="P130" i="7"/>
  <c r="P129" i="7"/>
  <c r="AU101" i="1"/>
  <c r="R441" i="9"/>
  <c r="R128" i="9" s="1"/>
  <c r="R125" i="15"/>
  <c r="R124" i="15"/>
  <c r="P128" i="10"/>
  <c r="P127" i="10"/>
  <c r="AU104" i="1"/>
  <c r="T125" i="22"/>
  <c r="T124" i="22"/>
  <c r="T125" i="23"/>
  <c r="T124" i="23"/>
  <c r="T126" i="27"/>
  <c r="P125" i="23"/>
  <c r="P124" i="23" s="1"/>
  <c r="AU120" i="1" s="1"/>
  <c r="BK128" i="4"/>
  <c r="BK127" i="4" s="1"/>
  <c r="J127" i="4" s="1"/>
  <c r="J98" i="4" s="1"/>
  <c r="R129" i="19"/>
  <c r="R128" i="19"/>
  <c r="T124" i="11"/>
  <c r="T125" i="21"/>
  <c r="T124" i="21"/>
  <c r="P130" i="8"/>
  <c r="P129" i="8" s="1"/>
  <c r="AU102" i="1" s="1"/>
  <c r="T124" i="14"/>
  <c r="P125" i="13"/>
  <c r="P124" i="13"/>
  <c r="AU108" i="1"/>
  <c r="T123" i="3"/>
  <c r="T122" i="3"/>
  <c r="T124" i="29"/>
  <c r="R130" i="8"/>
  <c r="R129" i="8"/>
  <c r="T127" i="28"/>
  <c r="T126" i="28" s="1"/>
  <c r="P129" i="9"/>
  <c r="P128" i="9"/>
  <c r="AU103" i="1" s="1"/>
  <c r="R128" i="17"/>
  <c r="R127" i="17"/>
  <c r="P126" i="25"/>
  <c r="AU123" i="1"/>
  <c r="T128" i="18"/>
  <c r="T127" i="18"/>
  <c r="BK127" i="28"/>
  <c r="BK126" i="28" s="1"/>
  <c r="J126" i="28" s="1"/>
  <c r="J32" i="28" s="1"/>
  <c r="AG127" i="1" s="1"/>
  <c r="R126" i="25"/>
  <c r="T128" i="10"/>
  <c r="T127" i="10" s="1"/>
  <c r="T126" i="24"/>
  <c r="P124" i="29"/>
  <c r="AU128" i="1" s="1"/>
  <c r="BK129" i="29"/>
  <c r="J129" i="29" s="1"/>
  <c r="J99" i="29" s="1"/>
  <c r="R128" i="18"/>
  <c r="R127" i="18" s="1"/>
  <c r="P128" i="6"/>
  <c r="P127" i="6"/>
  <c r="AU100" i="1"/>
  <c r="P125" i="21"/>
  <c r="P124" i="21"/>
  <c r="AU118" i="1"/>
  <c r="P121" i="20"/>
  <c r="P120" i="20"/>
  <c r="AU116" i="1" s="1"/>
  <c r="P124" i="11"/>
  <c r="AU105" i="1"/>
  <c r="T130" i="7"/>
  <c r="T129" i="7" s="1"/>
  <c r="R125" i="12"/>
  <c r="R124" i="12"/>
  <c r="R123" i="3"/>
  <c r="R122" i="3"/>
  <c r="P128" i="18"/>
  <c r="P127" i="18" s="1"/>
  <c r="AU114" i="1" s="1"/>
  <c r="AU112" i="1" s="1"/>
  <c r="T130" i="8"/>
  <c r="T129" i="8"/>
  <c r="R126" i="24"/>
  <c r="R129" i="7"/>
  <c r="P127" i="27"/>
  <c r="P126" i="27" s="1"/>
  <c r="AU126" i="1" s="1"/>
  <c r="T126" i="25"/>
  <c r="R124" i="14"/>
  <c r="R126" i="27"/>
  <c r="BK130" i="7"/>
  <c r="J130" i="7"/>
  <c r="J99" i="7" s="1"/>
  <c r="R128" i="10"/>
  <c r="R127" i="10"/>
  <c r="R121" i="20"/>
  <c r="R120" i="20"/>
  <c r="T128" i="4"/>
  <c r="T127" i="4"/>
  <c r="R128" i="6"/>
  <c r="R127" i="6"/>
  <c r="BK125" i="11"/>
  <c r="J125" i="11" s="1"/>
  <c r="J97" i="11" s="1"/>
  <c r="BK125" i="22"/>
  <c r="J125" i="22" s="1"/>
  <c r="J99" i="22" s="1"/>
  <c r="BK117" i="2"/>
  <c r="J117" i="2"/>
  <c r="J96" i="2" s="1"/>
  <c r="BK121" i="16"/>
  <c r="J121" i="16" s="1"/>
  <c r="J96" i="16" s="1"/>
  <c r="BK127" i="26"/>
  <c r="J127" i="26" s="1"/>
  <c r="J99" i="26" s="1"/>
  <c r="BK126" i="25"/>
  <c r="J126" i="25" s="1"/>
  <c r="J32" i="25" s="1"/>
  <c r="AG123" i="1" s="1"/>
  <c r="AN123" i="1" s="1"/>
  <c r="BK125" i="29"/>
  <c r="J125" i="29"/>
  <c r="J97" i="29"/>
  <c r="J130" i="29"/>
  <c r="J100" i="29"/>
  <c r="BK125" i="12"/>
  <c r="J125" i="12"/>
  <c r="J99" i="12"/>
  <c r="BK121" i="20"/>
  <c r="J121" i="20"/>
  <c r="J97" i="20" s="1"/>
  <c r="AG120" i="1"/>
  <c r="J98" i="23"/>
  <c r="J125" i="23"/>
  <c r="J99" i="23" s="1"/>
  <c r="BK124" i="21"/>
  <c r="J124" i="21" s="1"/>
  <c r="J32" i="21" s="1"/>
  <c r="AG118" i="1" s="1"/>
  <c r="BK128" i="19"/>
  <c r="J128" i="19"/>
  <c r="J98" i="19" s="1"/>
  <c r="AG114" i="1"/>
  <c r="J128" i="18"/>
  <c r="J99" i="18" s="1"/>
  <c r="J98" i="18"/>
  <c r="BK127" i="17"/>
  <c r="J127" i="17"/>
  <c r="J125" i="15"/>
  <c r="J99" i="15"/>
  <c r="BK124" i="13"/>
  <c r="J124" i="13"/>
  <c r="BK127" i="10"/>
  <c r="J127" i="10" s="1"/>
  <c r="J30" i="10" s="1"/>
  <c r="AG104" i="1" s="1"/>
  <c r="J129" i="9"/>
  <c r="J97" i="9" s="1"/>
  <c r="BK129" i="8"/>
  <c r="J129" i="8" s="1"/>
  <c r="J96" i="8" s="1"/>
  <c r="BK129" i="7"/>
  <c r="J129" i="7" s="1"/>
  <c r="J98" i="7" s="1"/>
  <c r="J129" i="5"/>
  <c r="J99" i="5"/>
  <c r="BK122" i="3"/>
  <c r="J122" i="3" s="1"/>
  <c r="J30" i="3" s="1"/>
  <c r="AG96" i="1" s="1"/>
  <c r="J34" i="2"/>
  <c r="AW95" i="1" s="1"/>
  <c r="AT95" i="1" s="1"/>
  <c r="J32" i="6"/>
  <c r="AG100" i="1" s="1"/>
  <c r="F36" i="7"/>
  <c r="BA101" i="1" s="1"/>
  <c r="J34" i="11"/>
  <c r="AW105" i="1"/>
  <c r="AT105" i="1" s="1"/>
  <c r="J36" i="14"/>
  <c r="AW109" i="1" s="1"/>
  <c r="AT109" i="1" s="1"/>
  <c r="J36" i="17"/>
  <c r="AW113" i="1" s="1"/>
  <c r="AT113" i="1" s="1"/>
  <c r="F36" i="25"/>
  <c r="BA123" i="1"/>
  <c r="F34" i="2"/>
  <c r="BA95" i="1"/>
  <c r="F36" i="6"/>
  <c r="BA100" i="1" s="1"/>
  <c r="J30" i="9"/>
  <c r="AG103" i="1" s="1"/>
  <c r="J34" i="10"/>
  <c r="AW104" i="1" s="1"/>
  <c r="AT104" i="1" s="1"/>
  <c r="BB112" i="1"/>
  <c r="AX112" i="1" s="1"/>
  <c r="F34" i="20"/>
  <c r="BA116" i="1" s="1"/>
  <c r="BB117" i="1"/>
  <c r="AX117" i="1"/>
  <c r="J36" i="27"/>
  <c r="AW126" i="1"/>
  <c r="AT126" i="1" s="1"/>
  <c r="F36" i="5"/>
  <c r="BA99" i="1"/>
  <c r="F34" i="8"/>
  <c r="BA102" i="1"/>
  <c r="F36" i="22"/>
  <c r="BA119" i="1" s="1"/>
  <c r="J36" i="26"/>
  <c r="AW125" i="1" s="1"/>
  <c r="AT125" i="1" s="1"/>
  <c r="J36" i="4"/>
  <c r="AW98" i="1" s="1"/>
  <c r="AT98" i="1" s="1"/>
  <c r="F36" i="12"/>
  <c r="BA107" i="1"/>
  <c r="J36" i="15"/>
  <c r="AW110" i="1"/>
  <c r="AT110" i="1"/>
  <c r="AZ112" i="1"/>
  <c r="AV112" i="1"/>
  <c r="BD112" i="1"/>
  <c r="F36" i="21"/>
  <c r="BA118" i="1" s="1"/>
  <c r="AZ117" i="1"/>
  <c r="AV117" i="1"/>
  <c r="AZ121" i="1"/>
  <c r="AV121" i="1"/>
  <c r="J36" i="28"/>
  <c r="AW127" i="1" s="1"/>
  <c r="AT127" i="1" s="1"/>
  <c r="J36" i="5"/>
  <c r="AW99" i="1"/>
  <c r="AT99" i="1" s="1"/>
  <c r="F34" i="9"/>
  <c r="BA103" i="1" s="1"/>
  <c r="F36" i="18"/>
  <c r="BA114" i="1"/>
  <c r="F36" i="23"/>
  <c r="BA120" i="1"/>
  <c r="J32" i="24"/>
  <c r="AG122" i="1" s="1"/>
  <c r="F36" i="27"/>
  <c r="BA126" i="1" s="1"/>
  <c r="J34" i="3"/>
  <c r="AW96" i="1"/>
  <c r="AT96" i="1" s="1"/>
  <c r="F36" i="13"/>
  <c r="BA108" i="1" s="1"/>
  <c r="J32" i="14"/>
  <c r="AG109" i="1"/>
  <c r="BB106" i="1"/>
  <c r="AX106" i="1"/>
  <c r="BD106" i="1"/>
  <c r="J32" i="15"/>
  <c r="AG110" i="1" s="1"/>
  <c r="J34" i="16"/>
  <c r="AW111" i="1"/>
  <c r="AT111" i="1" s="1"/>
  <c r="J34" i="20"/>
  <c r="AW116" i="1" s="1"/>
  <c r="AT116" i="1" s="1"/>
  <c r="J36" i="23"/>
  <c r="AW120" i="1" s="1"/>
  <c r="AT120" i="1" s="1"/>
  <c r="AN120" i="1" s="1"/>
  <c r="AZ124" i="1"/>
  <c r="AV124" i="1" s="1"/>
  <c r="BB124" i="1"/>
  <c r="AX124" i="1"/>
  <c r="J34" i="29"/>
  <c r="AW128" i="1"/>
  <c r="AT128" i="1" s="1"/>
  <c r="BD97" i="1"/>
  <c r="BC97" i="1"/>
  <c r="AY97" i="1" s="1"/>
  <c r="J34" i="8"/>
  <c r="AW102" i="1"/>
  <c r="AT102" i="1"/>
  <c r="J36" i="22"/>
  <c r="AW119" i="1"/>
  <c r="AT119" i="1"/>
  <c r="J36" i="25"/>
  <c r="AW123" i="1"/>
  <c r="AT123" i="1" s="1"/>
  <c r="F36" i="4"/>
  <c r="BA98" i="1" s="1"/>
  <c r="J36" i="12"/>
  <c r="AW107" i="1"/>
  <c r="AT107" i="1"/>
  <c r="AZ106" i="1"/>
  <c r="AV106" i="1"/>
  <c r="BC106" i="1"/>
  <c r="AY106" i="1" s="1"/>
  <c r="F36" i="17"/>
  <c r="BA113" i="1" s="1"/>
  <c r="BC121" i="1"/>
  <c r="AY121" i="1"/>
  <c r="F36" i="28"/>
  <c r="BA127" i="1"/>
  <c r="F34" i="3"/>
  <c r="BA96" i="1"/>
  <c r="J36" i="13"/>
  <c r="AW108" i="1"/>
  <c r="AT108" i="1"/>
  <c r="F36" i="15"/>
  <c r="BA110" i="1"/>
  <c r="J36" i="19"/>
  <c r="AW115" i="1"/>
  <c r="AT115" i="1"/>
  <c r="BD121" i="1"/>
  <c r="BC124" i="1"/>
  <c r="AY124" i="1" s="1"/>
  <c r="BD124" i="1"/>
  <c r="F34" i="29"/>
  <c r="BA128" i="1"/>
  <c r="AZ97" i="1"/>
  <c r="AV97" i="1" s="1"/>
  <c r="BB97" i="1"/>
  <c r="AX97" i="1" s="1"/>
  <c r="J34" i="9"/>
  <c r="AW103" i="1"/>
  <c r="AT103" i="1" s="1"/>
  <c r="J32" i="17"/>
  <c r="AG113" i="1"/>
  <c r="J36" i="18"/>
  <c r="AW114" i="1" s="1"/>
  <c r="AT114" i="1" s="1"/>
  <c r="AN114" i="1" s="1"/>
  <c r="BC117" i="1"/>
  <c r="AY117" i="1"/>
  <c r="F36" i="24"/>
  <c r="BA122" i="1"/>
  <c r="J32" i="5"/>
  <c r="AG99" i="1"/>
  <c r="J36" i="6"/>
  <c r="AW100" i="1" s="1"/>
  <c r="AT100" i="1" s="1"/>
  <c r="F34" i="10"/>
  <c r="BA104" i="1" s="1"/>
  <c r="F36" i="19"/>
  <c r="BA115" i="1" s="1"/>
  <c r="J36" i="24"/>
  <c r="AW122" i="1"/>
  <c r="AT122" i="1" s="1"/>
  <c r="J36" i="7"/>
  <c r="AW101" i="1" s="1"/>
  <c r="AT101" i="1" s="1"/>
  <c r="F34" i="11"/>
  <c r="BA105" i="1"/>
  <c r="J32" i="13"/>
  <c r="AG108" i="1" s="1"/>
  <c r="F36" i="14"/>
  <c r="BA109" i="1" s="1"/>
  <c r="F34" i="16"/>
  <c r="BA111" i="1"/>
  <c r="BC112" i="1"/>
  <c r="AY112" i="1"/>
  <c r="J36" i="21"/>
  <c r="AW118" i="1"/>
  <c r="AT118" i="1" s="1"/>
  <c r="BD117" i="1"/>
  <c r="BB121" i="1"/>
  <c r="AX121" i="1" s="1"/>
  <c r="F36" i="26"/>
  <c r="BA125" i="1" s="1"/>
  <c r="J98" i="27" l="1"/>
  <c r="J32" i="27"/>
  <c r="AG126" i="1" s="1"/>
  <c r="AN126" i="1" s="1"/>
  <c r="BK120" i="20"/>
  <c r="J120" i="20"/>
  <c r="J96" i="20"/>
  <c r="BK124" i="22"/>
  <c r="J124" i="22"/>
  <c r="J98" i="22"/>
  <c r="BK124" i="11"/>
  <c r="J124" i="11"/>
  <c r="J96" i="11"/>
  <c r="BK124" i="12"/>
  <c r="J124" i="12" s="1"/>
  <c r="J98" i="12" s="1"/>
  <c r="J127" i="28"/>
  <c r="J99" i="28"/>
  <c r="BK126" i="26"/>
  <c r="J126" i="26"/>
  <c r="J98" i="26"/>
  <c r="J98" i="25"/>
  <c r="J128" i="4"/>
  <c r="J99" i="4"/>
  <c r="J98" i="28"/>
  <c r="BK124" i="29"/>
  <c r="J124" i="29" s="1"/>
  <c r="J96" i="29" s="1"/>
  <c r="J41" i="28"/>
  <c r="J41" i="27"/>
  <c r="AN122" i="1"/>
  <c r="J41" i="25"/>
  <c r="J41" i="24"/>
  <c r="J41" i="23"/>
  <c r="AN118" i="1"/>
  <c r="J98" i="21"/>
  <c r="J41" i="21"/>
  <c r="AN113" i="1"/>
  <c r="J98" i="17"/>
  <c r="J41" i="18"/>
  <c r="J41" i="17"/>
  <c r="AN110" i="1"/>
  <c r="AN109" i="1"/>
  <c r="J41" i="15"/>
  <c r="AN108" i="1"/>
  <c r="J98" i="13"/>
  <c r="J41" i="14"/>
  <c r="J41" i="13"/>
  <c r="AN104" i="1"/>
  <c r="J96" i="10"/>
  <c r="AN103" i="1"/>
  <c r="J39" i="10"/>
  <c r="J39" i="9"/>
  <c r="AN100" i="1"/>
  <c r="AN99" i="1"/>
  <c r="J41" i="6"/>
  <c r="J41" i="5"/>
  <c r="AN96" i="1"/>
  <c r="J96" i="3"/>
  <c r="J39" i="3"/>
  <c r="AN127" i="1"/>
  <c r="AG121" i="1"/>
  <c r="AN121" i="1" s="1"/>
  <c r="AU97" i="1"/>
  <c r="AU124" i="1"/>
  <c r="AU106" i="1"/>
  <c r="J30" i="16"/>
  <c r="AG111" i="1"/>
  <c r="J32" i="4"/>
  <c r="AG98" i="1"/>
  <c r="AU121" i="1"/>
  <c r="AU117" i="1"/>
  <c r="J30" i="2"/>
  <c r="AG95" i="1"/>
  <c r="J32" i="19"/>
  <c r="AG115" i="1" s="1"/>
  <c r="AG112" i="1" s="1"/>
  <c r="BC94" i="1"/>
  <c r="W32" i="1"/>
  <c r="BA112" i="1"/>
  <c r="AW112" i="1"/>
  <c r="AT112" i="1"/>
  <c r="BD94" i="1"/>
  <c r="W33" i="1"/>
  <c r="J30" i="8"/>
  <c r="AG102" i="1"/>
  <c r="AN102" i="1"/>
  <c r="AZ94" i="1"/>
  <c r="W29" i="1"/>
  <c r="J32" i="7"/>
  <c r="AG101" i="1"/>
  <c r="AN101" i="1"/>
  <c r="BA124" i="1"/>
  <c r="AW124" i="1"/>
  <c r="AT124" i="1"/>
  <c r="BA121" i="1"/>
  <c r="AW121" i="1"/>
  <c r="AT121" i="1"/>
  <c r="BA106" i="1"/>
  <c r="AW106" i="1"/>
  <c r="AT106" i="1"/>
  <c r="BB94" i="1"/>
  <c r="AX94" i="1"/>
  <c r="BA117" i="1"/>
  <c r="AW117" i="1"/>
  <c r="AT117" i="1"/>
  <c r="BA97" i="1"/>
  <c r="AW97" i="1"/>
  <c r="AT97" i="1"/>
  <c r="J39" i="2" l="1"/>
  <c r="J41" i="4"/>
  <c r="J39" i="16"/>
  <c r="AN112" i="1"/>
  <c r="J41" i="19"/>
  <c r="AN115" i="1"/>
  <c r="J39" i="8"/>
  <c r="J41" i="7"/>
  <c r="AN95" i="1"/>
  <c r="AN98" i="1"/>
  <c r="AN111" i="1"/>
  <c r="AU94" i="1"/>
  <c r="J30" i="29"/>
  <c r="AG128" i="1"/>
  <c r="J32" i="26"/>
  <c r="AG125" i="1" s="1"/>
  <c r="AG124" i="1" s="1"/>
  <c r="J32" i="12"/>
  <c r="AG107" i="1"/>
  <c r="AG106" i="1"/>
  <c r="AN106" i="1"/>
  <c r="J30" i="20"/>
  <c r="AG116" i="1"/>
  <c r="AY94" i="1"/>
  <c r="J32" i="22"/>
  <c r="AG119" i="1"/>
  <c r="AG117" i="1"/>
  <c r="AG97" i="1"/>
  <c r="AN97" i="1"/>
  <c r="W31" i="1"/>
  <c r="J30" i="11"/>
  <c r="AG105" i="1"/>
  <c r="AN105" i="1"/>
  <c r="AV94" i="1"/>
  <c r="AK29" i="1"/>
  <c r="BA94" i="1"/>
  <c r="AW94" i="1" s="1"/>
  <c r="AK30" i="1" s="1"/>
  <c r="J41" i="12" l="1"/>
  <c r="J39" i="29"/>
  <c r="J39" i="11"/>
  <c r="J41" i="26"/>
  <c r="J39" i="20"/>
  <c r="J41" i="22"/>
  <c r="AN125" i="1"/>
  <c r="AN116" i="1"/>
  <c r="AN128" i="1"/>
  <c r="AN119" i="1"/>
  <c r="AN107" i="1"/>
  <c r="AN124" i="1"/>
  <c r="AN117" i="1"/>
  <c r="W30" i="1"/>
  <c r="AT94" i="1"/>
  <c r="AG94" i="1"/>
  <c r="AK26" i="1"/>
  <c r="AK35" i="1" s="1"/>
  <c r="AN94" i="1" l="1"/>
</calcChain>
</file>

<file path=xl/sharedStrings.xml><?xml version="1.0" encoding="utf-8"?>
<sst xmlns="http://schemas.openxmlformats.org/spreadsheetml/2006/main" count="39006" uniqueCount="3603">
  <si>
    <t>Export Komplet</t>
  </si>
  <si>
    <t/>
  </si>
  <si>
    <t>2.0</t>
  </si>
  <si>
    <t>False</t>
  </si>
  <si>
    <t>{fe8a082c-5d02-4d4f-a338-8ebbb7009e58}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</si>
  <si>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</si>
  <si>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</si>
  <si>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</si>
  <si>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</si>
  <si>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</si>
  <si>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</si>
  <si>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</si>
  <si>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</si>
  <si>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000Cd-Rev2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</si>
  <si>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</si>
  <si>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</si>
  <si>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IP Horná Streda</t>
  </si>
  <si>
    <t>JKSO:</t>
  </si>
  <si>
    <t>ČS:</t>
  </si>
  <si>
    <t>Miesto:</t>
  </si>
  <si>
    <t xml:space="preserve"> </t>
  </si>
  <si>
    <t>Dátum:</t>
  </si>
  <si>
    <t>31. 7. 2026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</si>
  <si>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</si>
  <si>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</si>
  <si>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</si>
  <si>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</si>
  <si>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</si>
  <si>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</si>
  <si>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</si>
  <si>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</si>
  <si>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</si>
  <si>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</si>
  <si>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</si>
  <si>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</si>
  <si>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</si>
  <si>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</si>
  <si>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</si>
  <si>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</si>
  <si>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</si>
  <si>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</si>
  <si>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</si>
  <si>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</si>
  <si>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</si>
  <si>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</si>
  <si>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</si>
  <si>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</si>
  <si>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</si>
  <si>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</si>
  <si>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</si>
  <si>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</si>
  <si>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</si>
  <si>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</si>
  <si>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</si>
  <si>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</si>
  <si>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</si>
  <si>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</si>
  <si>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</si>
  <si>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</si>
  <si>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</si>
  <si>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</si>
  <si>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</si>
  <si>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</si>
  <si>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</si>
  <si>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</si>
  <si>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</si>
  <si>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</si>
  <si>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</si>
  <si>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</si>
  <si>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</si>
  <si>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</si>
  <si>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</si>
  <si>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</si>
  <si>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</si>
  <si>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</si>
  <si>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</si>
  <si>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</si>
  <si>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 000-00</t>
  </si>
  <si>
    <t>SO 000-00  Všeobecné položky</t>
  </si>
  <si>
    <t>STA</t>
  </si>
  <si>
    <t>1</t>
  </si>
  <si>
    <t>{94af0eda-808e-40e1-97da-41bbac148e64}</t>
  </si>
  <si>
    <t>SO 2.01</t>
  </si>
  <si>
    <t>SO 2.01  Hrubé terénne úpravy a odstránenie stavieb</t>
  </si>
  <si>
    <t>{f3040ef8-e896-4b52-987f-031cc5c241f6}</t>
  </si>
  <si>
    <t>SO 2.02</t>
  </si>
  <si>
    <t>SO 2.02  Dočasné objazdové komunikácie</t>
  </si>
  <si>
    <t>{27794c12-f28d-4d6a-9e4e-92ebcb201d7f}</t>
  </si>
  <si>
    <t>SO 2.02.1</t>
  </si>
  <si>
    <t xml:space="preserve">SO 2.02.1  Dočasné objazdové komunikácie - Vetva A </t>
  </si>
  <si>
    <t>Časť</t>
  </si>
  <si>
    <t>2</t>
  </si>
  <si>
    <t>{7c53952e-9f59-49bb-b185-085ef37b8162}</t>
  </si>
  <si>
    <t>SO 2.02.2</t>
  </si>
  <si>
    <t>SO 2.02.2  Dočasné objazdové komunikácie - Vetva B</t>
  </si>
  <si>
    <t>{39bf4e2f-0e07-402e-900a-b0a050bf1d38}</t>
  </si>
  <si>
    <t>SO 2.02.3</t>
  </si>
  <si>
    <t>SO 2.02.3  Dočasné objazdové komunikácie - Vetva C</t>
  </si>
  <si>
    <t>{c86f4b30-0263-4bff-8e94-1b916a679f0d}</t>
  </si>
  <si>
    <t>SO 2.02.4</t>
  </si>
  <si>
    <t>SO 2.02.4  Dočasné objazdové komunikácie - Vetvy D a E</t>
  </si>
  <si>
    <t>{12ecf4a3-1b2f-4848-bd5a-ed7272b4abba}</t>
  </si>
  <si>
    <t>SO 2.03</t>
  </si>
  <si>
    <t>SO 2.03  Úprava štátnej cesty</t>
  </si>
  <si>
    <t>{03e9e7d7-b7c4-4b9e-93c4-38d554057873}</t>
  </si>
  <si>
    <t>SO 2.04</t>
  </si>
  <si>
    <t>SO 2.04  Mostný objekt cestného nadjazdu</t>
  </si>
  <si>
    <t>{1904f689-7e03-4cc5-8272-dd677a2a45ff}</t>
  </si>
  <si>
    <t>SO 2.05</t>
  </si>
  <si>
    <t>SO 2.05  Okružná križovatka štátnej cesty I/61</t>
  </si>
  <si>
    <t>{574f9d75-fd84-4004-8e18-590cf0c886ba}</t>
  </si>
  <si>
    <t>SO 2.07</t>
  </si>
  <si>
    <t>SO 2.07  Verejné osvetenie</t>
  </si>
  <si>
    <t>{e8ef66a6-672d-44ce-980a-cb0399dc9447}</t>
  </si>
  <si>
    <t>SO 2.08</t>
  </si>
  <si>
    <t>SO 2.08  Odvodnenie komunikácií so vsakovacími a odparovacími priekopami</t>
  </si>
  <si>
    <t>{d202a45e-6222-47f0-9fb8-ebb1841f7fc0}</t>
  </si>
  <si>
    <t>SO 2.08.1</t>
  </si>
  <si>
    <t>SO 2.08.1 - Odvodnenie komunikácií so vsakovacími a odparovacími priekopami - vetva A</t>
  </si>
  <si>
    <t>{51d45ba4-085f-471f-8578-39b4c4b2eb56}</t>
  </si>
  <si>
    <t>SO 2.08.2</t>
  </si>
  <si>
    <t>SO 2.08.2  Odvodnenie komunikácií so vsakovacími a odparovacími priekopami - vetva B</t>
  </si>
  <si>
    <t>{6f4b6adf-72e3-49eb-8b58-4d14e21602ab}</t>
  </si>
  <si>
    <t>SO 2.08.3</t>
  </si>
  <si>
    <t>SO 2.08.3 - Odvodnenie komunikácií so vsakovacími a odparovacími priekopami - vetva C</t>
  </si>
  <si>
    <t>{ab7be6d3-53d5-425c-8b92-8beb401642a7}</t>
  </si>
  <si>
    <t>SO 2.08.4</t>
  </si>
  <si>
    <t>SO 2.08.4  Odvodnenie komunikácií so vsakovacími a odparovacími priekopami - vetva D a E</t>
  </si>
  <si>
    <t>{32cc9e64-2751-4de3-a6b3-b30b17558a85}</t>
  </si>
  <si>
    <t>SO 2.09</t>
  </si>
  <si>
    <t xml:space="preserve">SO 2.09  Sadové úpravy </t>
  </si>
  <si>
    <t>{555c5eab-09b4-409f-a1a7-c23994a0fb8e}</t>
  </si>
  <si>
    <t>SO 2.10</t>
  </si>
  <si>
    <t>SO 2.10  Preložka obecnej komunikácie (I a II. etapa)</t>
  </si>
  <si>
    <t>{d2bd6f7b-6127-4921-9f67-2d0679cb45c9}</t>
  </si>
  <si>
    <t>SO 2.10.1</t>
  </si>
  <si>
    <t>SO 2.10.1  Miestna cesta MO2 8/40 - I. etapa</t>
  </si>
  <si>
    <t>{b8335775-f492-471b-9f63-3536ea0bc86e}</t>
  </si>
  <si>
    <t>SO 2.10.2</t>
  </si>
  <si>
    <t>SO 2.10.2  Miestna cesta MO3 8/40 - I. etapa</t>
  </si>
  <si>
    <t>{49431560-5ba5-455e-9195-cef22b0076c5}</t>
  </si>
  <si>
    <t>SO 2.10.3</t>
  </si>
  <si>
    <t>SO 2.10.3  Miestna cesta MO3 8/40 - II. etapa</t>
  </si>
  <si>
    <t>{f7125fed-dcd5-400f-9b5f-49f5a9ae391a}</t>
  </si>
  <si>
    <t>SO 2.11</t>
  </si>
  <si>
    <t>SO 2.11  Odstránenie pôvodnej komunikácie</t>
  </si>
  <si>
    <t>{c5c7a066-70bb-40e4-8171-215f03b03499}</t>
  </si>
  <si>
    <t>SO 2.12</t>
  </si>
  <si>
    <t>SO 2.12  Odvodnenie komunikácií so vsakovacími a odparovacími priekopami</t>
  </si>
  <si>
    <t>{8ae54958-d31a-420b-8dbb-9e572cefa830}</t>
  </si>
  <si>
    <t>SO 2.12.1</t>
  </si>
  <si>
    <t>SO 2.12.1  Úsek MC MO2 8/40 - I. etapa</t>
  </si>
  <si>
    <t>{ee59b957-1037-48e2-860d-d49abc02e2ce}</t>
  </si>
  <si>
    <t>SO 2.12.2</t>
  </si>
  <si>
    <t>SO 2.12.2  Úsek MC MO3 8/40 - I. etapa</t>
  </si>
  <si>
    <t>{d92a6bbe-44b3-4b4b-b725-5b1d3dd0cb53}</t>
  </si>
  <si>
    <t>SO 2.12.3</t>
  </si>
  <si>
    <t>SO 2.12.3  Úsek MC MO3 8/40 - II. etapa</t>
  </si>
  <si>
    <t>{d126b91f-24ff-41f8-90fc-df5d891dcf75}</t>
  </si>
  <si>
    <t>SO 2.13</t>
  </si>
  <si>
    <t>SO 2.13  Sadové úpravy</t>
  </si>
  <si>
    <t>{80a90f7e-a310-42ab-947a-ba8a88d760ba}</t>
  </si>
  <si>
    <t>SO 2.13 - I.</t>
  </si>
  <si>
    <t>SO 2.13  Sadové úpravy - 1. etapa</t>
  </si>
  <si>
    <t>{8d6e9611-243c-4ad5-a341-465d0d6340e3}</t>
  </si>
  <si>
    <t>SO 2.13 - II.</t>
  </si>
  <si>
    <t>SO 2.13  Sadové úpravy - 2. etapa</t>
  </si>
  <si>
    <t>{fb82898d-66d7-4eed-b00f-da6cfbacaf19}</t>
  </si>
  <si>
    <t>SO 2.14</t>
  </si>
  <si>
    <t>SO 2.14  Jednostranný chodník pre peších</t>
  </si>
  <si>
    <t>{16387e64-c679-4f78-b120-57565d7cb1a1}</t>
  </si>
  <si>
    <t>SO 2.14.1</t>
  </si>
  <si>
    <t>SO 2.14.1  Úsek - MC M02 8/40 - I. etapa</t>
  </si>
  <si>
    <t>{c33a1d43-ee7a-4e38-b62b-7727cb84b21e}</t>
  </si>
  <si>
    <t>SO 2.14.2</t>
  </si>
  <si>
    <t>SO 2.14.2  Úsek - MC MO3 8/40 - I. etapa</t>
  </si>
  <si>
    <t>{9180cf74-4942-4298-832b-779f740c227d}</t>
  </si>
  <si>
    <t>SO 2.14.3</t>
  </si>
  <si>
    <t>SO 2.14.3  Úsek - MC MO3 8/40 - II. etapa</t>
  </si>
  <si>
    <t>{4475419f-bd53-4bbb-96b9-f99cbe7a3ad0}</t>
  </si>
  <si>
    <t>SO 2.15</t>
  </si>
  <si>
    <t>SO 2.15  Verejné osvetlenie</t>
  </si>
  <si>
    <t>{e68d1054-251b-4c0d-ada8-bd4fac6b6030}</t>
  </si>
  <si>
    <t>KRYCÍ LIST ROZPOČTU</t>
  </si>
  <si>
    <t>Objekt:</t>
  </si>
  <si>
    <t>SO 000-00 - SO 000-00  Všeobecné položky</t>
  </si>
  <si>
    <t>REKAPITULÁCIA ROZPOČTU</t>
  </si>
  <si>
    <t>Kód dielu - Popis</t>
  </si>
  <si>
    <t>Cena celkom [EUR]</t>
  </si>
  <si>
    <t>Náklady z rozpočtu</t>
  </si>
  <si>
    <t>-1</t>
  </si>
  <si>
    <t>VRN - Investičné náklady neobsiahnuté v cenách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</si>
  <si>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</si>
  <si>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</si>
  <si>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</si>
  <si>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</si>
  <si>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</si>
  <si>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</si>
  <si>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</si>
  <si>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</si>
  <si>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</si>
  <si>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</si>
  <si>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</si>
  <si>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</si>
  <si>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VRN</t>
  </si>
  <si>
    <t>Investičné náklady neobsiahnuté v cenách</t>
  </si>
  <si>
    <t>5</t>
  </si>
  <si>
    <t>ROZPOCET</t>
  </si>
  <si>
    <t>K</t>
  </si>
  <si>
    <t>000400041.S</t>
  </si>
  <si>
    <t>Projektové práce - náklady na inžiniersko technickú pomoc bez rozlíšenia</t>
  </si>
  <si>
    <t>kpl</t>
  </si>
  <si>
    <t>1024</t>
  </si>
  <si>
    <t>1688724735</t>
  </si>
  <si>
    <t>VV</t>
  </si>
  <si>
    <t xml:space="preserve"> 1,0  "projekt dočasného dopravného značenia počas výstavby"</t>
  </si>
  <si>
    <t>000600026.S</t>
  </si>
  <si>
    <t xml:space="preserve">Zariadenie staveniska </t>
  </si>
  <si>
    <t>mesiac</t>
  </si>
  <si>
    <t>1826692091</t>
  </si>
  <si>
    <t>P</t>
  </si>
  <si>
    <t xml:space="preserve">Poznámka k položke:_x000D_
- obsahuje náklady na :_x000D_
 - zriadenie,  prevádzku počas doby výstavby, odstránenie_x000D_
 - dočasné vnútrostaveniskové komunikácie a zariadenia na dopravu, spevnené plochy, skladovacie plochy materiálov a manipulácia s ním, rozvod vody a elektriny, dočasné oplotenie, strážna služba_x000D_
 - sociálne a administrtívne zariadenia - unimobunky pre pracovníkov, kancelárie pre stavbyvedúcich, hygienické objekty, WC_x000D_
_x000D_
</t>
  </si>
  <si>
    <t>24,0  "doba výstavby"</t>
  </si>
  <si>
    <t>SO 2.01 - SO 2.01  Hrubé terénne úpravy a odstránenie stavieb</t>
  </si>
  <si>
    <t>HSV - Práce a dodávky HSV</t>
  </si>
  <si>
    <t xml:space="preserve">    1 - Zemné práce</t>
  </si>
  <si>
    <t xml:space="preserve">    9 - Ostatné konštrukcie a práce-búranie</t>
  </si>
  <si>
    <t>PSV - Práce a dodávky PSV</t>
  </si>
  <si>
    <t xml:space="preserve">    767 - Konštrukcie doplnkové kovové</t>
  </si>
  <si>
    <t>HSV</t>
  </si>
  <si>
    <t>Práce a dodávky HSV</t>
  </si>
  <si>
    <t>Zemné práce</t>
  </si>
  <si>
    <t>62</t>
  </si>
  <si>
    <t>111201102.S</t>
  </si>
  <si>
    <t>Odstránenie krovín a stromov s koreňom s priemerom kmeňa do 100 mm, nad 1000 do 10000 m2</t>
  </si>
  <si>
    <t>m2</t>
  </si>
  <si>
    <t>4</t>
  </si>
  <si>
    <t>95381676</t>
  </si>
  <si>
    <t>Poznámka k položke:_x000D_
- vrátane koreňovej sústavy</t>
  </si>
  <si>
    <t>- výrub drevín</t>
  </si>
  <si>
    <t>4918,00  "krovitá vegetácia podľa rozhodnutia OÚ-NM-OSZP-2026/001765-006 zo dňa 27.1.2026"</t>
  </si>
  <si>
    <t>250,00  "plocha K7 - podľa rozhodnutia OÚ-NM-OSZP-2026/001750-006 zo dňa 11.2.2026"</t>
  </si>
  <si>
    <t>293,00  "plocha K8 - podľa rozhodnutia OÚ-NM-OSZP-2026/001750-006 zo dňa 11.2.2026"</t>
  </si>
  <si>
    <t>Súčet</t>
  </si>
  <si>
    <t>63</t>
  </si>
  <si>
    <t>112101100.S</t>
  </si>
  <si>
    <t>Odstránenie listnatých stromov do priemeru 100 mm, motorovou pílou</t>
  </si>
  <si>
    <t>ks</t>
  </si>
  <si>
    <t>-639242973</t>
  </si>
  <si>
    <t>- výrub stromov</t>
  </si>
  <si>
    <t>2,0  " topoľ kanadský - podľa rozhodnutia OÚ-NM-OSZP-2026/001765-006 zo dňa 27.1.2026"</t>
  </si>
  <si>
    <t>64</t>
  </si>
  <si>
    <t>112101101.S</t>
  </si>
  <si>
    <t>Odstránenie listnatých stromov do priemeru 300 mm, motorovou pílou</t>
  </si>
  <si>
    <t>1322673767</t>
  </si>
  <si>
    <t>4,0  "topoľ kanadský 3ks a topoľ sivý 1ks - podľa rozhodnutia OÚ-NM-OSZP-2026/001765-006 zo dňa 27.1.2026"</t>
  </si>
  <si>
    <t>12,0  "topoľ kanadský 3ks, hruška planá 3ks, orech kráľovský 4ks a čerešňa vtáčia 2ks - podľa rozhodnutia OÚ-NM-OSZP-2026/001750-006 zo dňa 11.2.2026"</t>
  </si>
  <si>
    <t>65</t>
  </si>
  <si>
    <t>112201100.S</t>
  </si>
  <si>
    <t>Odstránenie pňov na vzdial. 50 m priemeru do 100 mm</t>
  </si>
  <si>
    <t>-1797859533</t>
  </si>
  <si>
    <t>Poznámka k položke:_x000D_
- vrátane koreňove sústavy</t>
  </si>
  <si>
    <t>66</t>
  </si>
  <si>
    <t>112201101.S</t>
  </si>
  <si>
    <t>Odstránenie pňov na vzdial. 50 m priemeru nad 100 do 300 mm</t>
  </si>
  <si>
    <t>-872364955</t>
  </si>
  <si>
    <t>67</t>
  </si>
  <si>
    <t>112201209.S</t>
  </si>
  <si>
    <t>Štiepkovanie drevnej hmoty</t>
  </si>
  <si>
    <t>m3</t>
  </si>
  <si>
    <t>-2075207140</t>
  </si>
  <si>
    <t>Poznámka k položke:_x000D_
- výmera drevnej hmoty určená odhadom - bude sa štiekovať podľa skutočnosti</t>
  </si>
  <si>
    <t>kroviny 0,5m3/m2</t>
  </si>
  <si>
    <t>(4918,00+250,00+293,00)*0,5</t>
  </si>
  <si>
    <t>Medzisúčet - kroviny</t>
  </si>
  <si>
    <t>3</t>
  </si>
  <si>
    <t>stromy do 100cm (konáre+kmene+pne): (3,4+6,0+2,5)m3/ks - odhad</t>
  </si>
  <si>
    <t>(3,4+6,0+2,5)*2</t>
  </si>
  <si>
    <t>stromy od 100-300mm  (konáre+kmene+pne): (3,5+7,0+3,0)m3/ks - odhad</t>
  </si>
  <si>
    <t>(3,5+7,0+3,0)*16</t>
  </si>
  <si>
    <t>Medzisúčet - stromy</t>
  </si>
  <si>
    <t>68</t>
  </si>
  <si>
    <t>162301503.S</t>
  </si>
  <si>
    <t>Odvoz a ekologická likvidácia štiepky</t>
  </si>
  <si>
    <t>-436034304</t>
  </si>
  <si>
    <t>2970,30  "štiepka z krovín a stromov"</t>
  </si>
  <si>
    <t>69</t>
  </si>
  <si>
    <t>182001130.S</t>
  </si>
  <si>
    <t>Vyčistenie plochy po výrube a plošná úprava terénu v rovine alebo na svahu do 1:5</t>
  </si>
  <si>
    <t>2058547615</t>
  </si>
  <si>
    <t>5461,0  "plocha po odstránení krovín a výrube drevín"</t>
  </si>
  <si>
    <t>113106612.S</t>
  </si>
  <si>
    <t>Rozoberanie zámkovej dlažby všetkých druhov v ploche nad 20 m2,  -0,26000t</t>
  </si>
  <si>
    <t>50113933</t>
  </si>
  <si>
    <t>- odstránenie ostrovčekov z betónovej dlažby - položka č. 11</t>
  </si>
  <si>
    <t>98,60  " betónová dlažba hr. 60mm"</t>
  </si>
  <si>
    <t>113157221.S</t>
  </si>
  <si>
    <t>Odstránenie podkladu alebo krytu z kameniva hrubého drveného v ploche do 200 m2 strojne, hr. vrstvy do 100 mm,  -0,13000t</t>
  </si>
  <si>
    <t>302407234</t>
  </si>
  <si>
    <t>- odstránenie časti betónovej plochy - pol. č.4</t>
  </si>
  <si>
    <t>53,0  "ŠD hr. 100mm"</t>
  </si>
  <si>
    <t>113157222.S</t>
  </si>
  <si>
    <t>Odstránenie podkladu alebo krytu z kameniva hrubého drveného v ploche do 200 m2 strojne, hr. vrstvy nad 100 do 200 mm,  -0,23500t</t>
  </si>
  <si>
    <t>-510486917</t>
  </si>
  <si>
    <t>- odstránenie časti asfaltobetónovej plochy - pol. č. 3</t>
  </si>
  <si>
    <t>150,5  "cementom stmelená vrstva kameniva hr. 200mm"</t>
  </si>
  <si>
    <t>-1270309895</t>
  </si>
  <si>
    <t>- odstránenie ostrovčekov z betónovej dlažby - pol. č. 11</t>
  </si>
  <si>
    <t>98,6  " ŠD hr. 140 mm"</t>
  </si>
  <si>
    <t>939392825</t>
  </si>
  <si>
    <t>98,60  " mechanicky spevnené kamenivo hr. 120 mm"</t>
  </si>
  <si>
    <t>6</t>
  </si>
  <si>
    <t>113157223.S</t>
  </si>
  <si>
    <t>Odstránenie podkladu alebo krytu z kameniva hrubého drveného v ploche do 200 m2 strojne, hr. vrstvy nad 200 do 300 mm,  -0,40000t</t>
  </si>
  <si>
    <t>910677298</t>
  </si>
  <si>
    <t>150,5  "ŠD hr. 300 mm"</t>
  </si>
  <si>
    <t>7</t>
  </si>
  <si>
    <t>1429592614</t>
  </si>
  <si>
    <t>- odstránenie časti asfaltovej komunikácie - pol. č.5</t>
  </si>
  <si>
    <t>83,0  " ŠD hr. 300 mm"</t>
  </si>
  <si>
    <t>8</t>
  </si>
  <si>
    <t>1788761040</t>
  </si>
  <si>
    <t>- odstránenie vjazdovej plochy a základu dreveného prístrešku - pol. č.7</t>
  </si>
  <si>
    <t>35,5  " ŠD hr. 300 mm"</t>
  </si>
  <si>
    <t>9</t>
  </si>
  <si>
    <t>113157322.S</t>
  </si>
  <si>
    <t>Odstránenie podkladu alebo krytu z kameniva hrubého drveného v ploche nad 200 m2 strojne, hr. vrstvy nad 100 do 200 mm,  -0,23500t</t>
  </si>
  <si>
    <t>30408328</t>
  </si>
  <si>
    <t>- odstránenie betónovej vozovky - pol. č.9</t>
  </si>
  <si>
    <t>566,80  " ŠD hr. 200 mm"</t>
  </si>
  <si>
    <t>10</t>
  </si>
  <si>
    <t>1693411025</t>
  </si>
  <si>
    <t>- odstránenie asfaltovej vozovky - pol. č. 10</t>
  </si>
  <si>
    <t>1026,20  " ŠD hr. 200 mm"</t>
  </si>
  <si>
    <t>11</t>
  </si>
  <si>
    <t>-1166751319</t>
  </si>
  <si>
    <t>1026,20  " cementom stmelená vrstva kameniva hr. 200 mm"</t>
  </si>
  <si>
    <t>12</t>
  </si>
  <si>
    <t>1954211078</t>
  </si>
  <si>
    <t>- odstránenie asfaltovej vozovky - pol. č. 14</t>
  </si>
  <si>
    <t>2890,0  " ŠD hr. 200 mm"</t>
  </si>
  <si>
    <t>13</t>
  </si>
  <si>
    <t>-342877040</t>
  </si>
  <si>
    <t>2890,0  " cementom stmelená vrstva kameniva hr. 200 mm"</t>
  </si>
  <si>
    <t>14</t>
  </si>
  <si>
    <t>1502537617</t>
  </si>
  <si>
    <t>- odstránenie betónovej vozovky - pol. č. 9</t>
  </si>
  <si>
    <t>566,80  " cementom stmelená vrstva kameniva hr. 150 mm"</t>
  </si>
  <si>
    <t>15</t>
  </si>
  <si>
    <t>113157323.S</t>
  </si>
  <si>
    <t>Odstránenie podkladu alebo krytu z kameniva hrubého drveného v ploche nad 200 m2 strojne, hr. vrstvy nad 200 do 300 mm,  -0,40000t</t>
  </si>
  <si>
    <t>-1786038890</t>
  </si>
  <si>
    <t>- odstránenie asfaltovej vozovky - pol. č. 15</t>
  </si>
  <si>
    <t>6792,30  " mechanicky spevnená vrstva ŠD hr. 260 mm"</t>
  </si>
  <si>
    <t>16</t>
  </si>
  <si>
    <t>28041416</t>
  </si>
  <si>
    <t>- odstránenie asfaltovej vozovky - pol. č. 16</t>
  </si>
  <si>
    <t>529,30  " mechanicky spevnená vrstva ŠD hr. 260 mm"</t>
  </si>
  <si>
    <t>17</t>
  </si>
  <si>
    <t>627071219</t>
  </si>
  <si>
    <t>- odstránenie asfaltovej vozovky - pol. č. 18</t>
  </si>
  <si>
    <t>423,600  " mechanicky spevnená vrstva ŠD hr. 300 mm"</t>
  </si>
  <si>
    <t>18</t>
  </si>
  <si>
    <t>-1973712746</t>
  </si>
  <si>
    <t>- odstránenie asfaltovej vozovky - pol. č. 19</t>
  </si>
  <si>
    <t>1570,80  " mechanicky spevnená vrstva ŠD hr. 300 mm"</t>
  </si>
  <si>
    <t>19</t>
  </si>
  <si>
    <t>113107132.S</t>
  </si>
  <si>
    <t>Odstránenie krytu v ploche do 200 m2 z betónu prostého, hr. vrstvy 150 do 300 mm,  -0,50000t</t>
  </si>
  <si>
    <t>1953891858</t>
  </si>
  <si>
    <t>- odstránenie časti betónovej plochy - pol. č. 4</t>
  </si>
  <si>
    <t>53,0  " CB vrstva hr. 200 mm"</t>
  </si>
  <si>
    <t>20</t>
  </si>
  <si>
    <t>113107332.S</t>
  </si>
  <si>
    <t>112024813</t>
  </si>
  <si>
    <t>566,80  " CB vrstva hr. 250 mm"</t>
  </si>
  <si>
    <t>21</t>
  </si>
  <si>
    <t>113157242.S</t>
  </si>
  <si>
    <t>Odstránenie podkladu alebo krytu asfaltového v ploche do 200 m2 strojne, hr. vrstvy nad 50 do 100 mm,  -0,22000t</t>
  </si>
  <si>
    <t>-377051858</t>
  </si>
  <si>
    <t>150,5  "asfaltová vrstva hr. 100 mm"</t>
  </si>
  <si>
    <t>22</t>
  </si>
  <si>
    <t>189587268</t>
  </si>
  <si>
    <t>83,0  " asfaltová vrstva hr. 100 mm"</t>
  </si>
  <si>
    <t>113157342.S</t>
  </si>
  <si>
    <t>Odstránenie podkladu alebo krytu asfaltového v ploche nad 200 m2 strojne, hr. vrstvy nad 50 do 100 mm,  -0,22000t</t>
  </si>
  <si>
    <t>-1873491089</t>
  </si>
  <si>
    <t>423,60  " asfaltová vrstva hr. 100 mm"</t>
  </si>
  <si>
    <t>24</t>
  </si>
  <si>
    <t>84011161</t>
  </si>
  <si>
    <t>1570,80  " asfaltová vrstva hr. 100 mm"</t>
  </si>
  <si>
    <t>25</t>
  </si>
  <si>
    <t>113157343.S</t>
  </si>
  <si>
    <t>Odstránenie podkladu alebo krytu asfaltového v ploche nad 200 m2 strojne, hr. vrstvy nad 100 do 150 mm,  -0,33000t</t>
  </si>
  <si>
    <t>-407483709</t>
  </si>
  <si>
    <t>6792,3  " asfaltová vrstva hr. 140 mm"</t>
  </si>
  <si>
    <t>26</t>
  </si>
  <si>
    <t>292621759</t>
  </si>
  <si>
    <t>529,30  " asfaltová vrstva hr. 140 mm"</t>
  </si>
  <si>
    <t>27</t>
  </si>
  <si>
    <t>113157344.S</t>
  </si>
  <si>
    <t>Odstránenie podkladu alebo krytu asfaltového v ploche nad 200 m2 strojne, hr. vrstvy nad 150 do 200 mm,  -0,44000t</t>
  </si>
  <si>
    <t>814967832</t>
  </si>
  <si>
    <t>1026,20  " asfaltová vrstva hr. 200 mm"</t>
  </si>
  <si>
    <t>28</t>
  </si>
  <si>
    <t>650346049</t>
  </si>
  <si>
    <t>2890,0  " asfaltová vrstva hr. 200 mm"</t>
  </si>
  <si>
    <t>29</t>
  </si>
  <si>
    <t>113205121.S</t>
  </si>
  <si>
    <t>Vytrhanie obrúb betónových, cestných ležatých,  -0,08500t</t>
  </si>
  <si>
    <t>m</t>
  </si>
  <si>
    <t>-376236148</t>
  </si>
  <si>
    <t>94,60  " cestné betónové obrubníky"</t>
  </si>
  <si>
    <t>30</t>
  </si>
  <si>
    <t>162201102.S</t>
  </si>
  <si>
    <t>Vodorovné premiestnenie výkopku z horniny 1-4 nad 20-50m</t>
  </si>
  <si>
    <t>130372031</t>
  </si>
  <si>
    <t>Poznámka k položke:_x000D_
- na spätné použitie</t>
  </si>
  <si>
    <t>45,15  "ŠD hr 300mm -pol. č. 3 v TS"</t>
  </si>
  <si>
    <t>5,30  "ŠD hr 100mm - pol. č. 4 v TS"</t>
  </si>
  <si>
    <t>24,90  "ŠD hr 300mm - pol. č. 5 v TS"</t>
  </si>
  <si>
    <t>10,65  "ŠD hr 300mm - pol. č. 7 v TS"</t>
  </si>
  <si>
    <t>113,36  "ŠD hr 200mm - pol. č. 9 v TS"</t>
  </si>
  <si>
    <t>205,24  "ŠD hr 200mm - pol. č. 10 v TS"</t>
  </si>
  <si>
    <t>25,656  "ŠD hr 140mm - pol. č. 11 v TS"</t>
  </si>
  <si>
    <t>578,00  "ŠD hr 200mm - pol. č. 14 v TS"</t>
  </si>
  <si>
    <t>1765,998  "ŠD hr 260mm - pol. č. 15 v TS"</t>
  </si>
  <si>
    <t>137,618  "ŠD hr 260mm - pol. č. 16 v TS"</t>
  </si>
  <si>
    <t>127,08  "ŠD hr 300mm - pol. č. 18 v TS"</t>
  </si>
  <si>
    <t>471,24  "ŠD hr 300mm - pol. č.19 v TS"</t>
  </si>
  <si>
    <t>31</t>
  </si>
  <si>
    <t>162301121.S</t>
  </si>
  <si>
    <t>Vodorovné premiestnenie výkopku po spevnenej ceste z horniny tr.1-4, nad 100 do 1000 m3 na vzdialenosť nad 50 do 500 m</t>
  </si>
  <si>
    <t>1400460165</t>
  </si>
  <si>
    <t>Poznámka k položke:_x000D_
- uloženie na medziskládku</t>
  </si>
  <si>
    <t xml:space="preserve">3510,192  "ŠD na spätné použitie" </t>
  </si>
  <si>
    <t>32</t>
  </si>
  <si>
    <t>167102121.S</t>
  </si>
  <si>
    <t>Nakladanie a prekladanie výkopku na spätné použitie</t>
  </si>
  <si>
    <t>-239118975</t>
  </si>
  <si>
    <t>Poznámka k položke:_x000D_
- uloženie na medziskládku do 5 km, spätné naloženie a odvoz miesto použitia</t>
  </si>
  <si>
    <t>3510,192  "ŠD na spätné použitie do násypov v SO 2.10"</t>
  </si>
  <si>
    <t>33</t>
  </si>
  <si>
    <t>162303101.S</t>
  </si>
  <si>
    <t>Vodorovné premiestnenie výkopku pre cesty po spevnenej ceste z horniny tr.1-4 do 1000 m3 na vzdialenosť do 500 m</t>
  </si>
  <si>
    <t>-654694213</t>
  </si>
  <si>
    <t>Poznámka k položke:_x000D_
- nevhodná zemina na skládku</t>
  </si>
  <si>
    <t>30,10  "pol. č. 3 - cementom stmelená vrsva kameniva hr 200mm"</t>
  </si>
  <si>
    <t>85,02  "pol. č. 9 - cementom stmelená vrsva kameniva hr 250mm"</t>
  </si>
  <si>
    <t>205,24  "pol. č. 10 - cementom stmelená vrsva kameniva hr 200mm"</t>
  </si>
  <si>
    <t>578,0  "pol. č. 14 - cementom stmelená vrsva kameniva hr 200mm"</t>
  </si>
  <si>
    <t>34</t>
  </si>
  <si>
    <t>162503102.S</t>
  </si>
  <si>
    <t>Vodorovné premiestnenie výkopku pre cesty po spevnenej ceste z horniny tr.1-4  do 1000 m3 na vzdialenosť do 3000 m</t>
  </si>
  <si>
    <t>538485328</t>
  </si>
  <si>
    <t>35</t>
  </si>
  <si>
    <t>162503103.S</t>
  </si>
  <si>
    <t>Vodorovné premiestnenie výkopku pre cesty po spevnenej ceste z horniny tr.1-4 do 1000 m3, príplatok k cene za každých ďalšich a začatých 1000 m</t>
  </si>
  <si>
    <t>1901067961</t>
  </si>
  <si>
    <t>Poznámka k položke:_x000D_
- nevhodná zemina na skládku do 25km</t>
  </si>
  <si>
    <t xml:space="preserve">898,36 *(25-3)  "nevhodná výkopová zemina" </t>
  </si>
  <si>
    <t>36</t>
  </si>
  <si>
    <t>167101102.S</t>
  </si>
  <si>
    <t>Nakladanie neuľahnutého výkopku z hornín tr.1-4 nad 100 do 1000 m3</t>
  </si>
  <si>
    <t>1962273855</t>
  </si>
  <si>
    <t>898,36  "nevhodná výkopová zemina"</t>
  </si>
  <si>
    <t>37</t>
  </si>
  <si>
    <t>171209002.S</t>
  </si>
  <si>
    <t>Poplatok za skládku - zemina a kamenivo (17 05), ostatné</t>
  </si>
  <si>
    <t>t</t>
  </si>
  <si>
    <t>-12202577</t>
  </si>
  <si>
    <t>898,36 *1,8  "výkopová zemina - nevhodná - z demolácií"</t>
  </si>
  <si>
    <t>Ostatné konštrukcie a práce-búranie</t>
  </si>
  <si>
    <t>38</t>
  </si>
  <si>
    <t>911383223.S</t>
  </si>
  <si>
    <t>Odstránenie cestného betónového zvodidla dĺžky 4 m, výšky 1,2 m</t>
  </si>
  <si>
    <t>136381137</t>
  </si>
  <si>
    <t>- odstránenie betónového zvodidla - pol. č. 17</t>
  </si>
  <si>
    <t>16,0  " zvodidlo dĺžky á 4m"</t>
  </si>
  <si>
    <t>39</t>
  </si>
  <si>
    <t>961043111.S</t>
  </si>
  <si>
    <t>Búranie základov alebo vybúranie otvorov plochy nad 4 m2 z betónu prostého alebo preloženého kameňom,  -2,20000t</t>
  </si>
  <si>
    <t>-265758239</t>
  </si>
  <si>
    <t>- odstránenie jestvujúcej betónovej podmurovky oplotenia - pol. č. 1</t>
  </si>
  <si>
    <t>3,543  "betón z podmurovky - 0,47*50,25*0,15"</t>
  </si>
  <si>
    <t>0,32  "betón zo základov stĺpikov - 0,2*0,2*0,5*16ks"</t>
  </si>
  <si>
    <t>40</t>
  </si>
  <si>
    <t>-1830912471</t>
  </si>
  <si>
    <t>Poznámka k položke:_x000D_
- oplotenie dĺ 57,4 m</t>
  </si>
  <si>
    <t>- odstránenie časti oplotenia - pol. č. 6</t>
  </si>
  <si>
    <t>0,2*0,2*0,5*20  "betón zo základov stĺpikov - 20ks"</t>
  </si>
  <si>
    <t>41</t>
  </si>
  <si>
    <t>-609495570</t>
  </si>
  <si>
    <t>Poznámka k položke:_x000D_
- oplotenie dĺ 33,1 m</t>
  </si>
  <si>
    <t>- odstránenie časti oplotenia - pol. č. 8</t>
  </si>
  <si>
    <t>0,2*0,2*0,5*11  "betón zo základov stĺpikov - 11ks"</t>
  </si>
  <si>
    <t>42</t>
  </si>
  <si>
    <t>1332256340</t>
  </si>
  <si>
    <t>19,2  " základ dreveného prístrešku 4,0*16,0*0,3m"</t>
  </si>
  <si>
    <t>43</t>
  </si>
  <si>
    <t>962052211.S</t>
  </si>
  <si>
    <t>Búranie muriva alebo vybúranie otvorov plochy nad 4 m2 železobetonového nadzákladného,  -2,40000t</t>
  </si>
  <si>
    <t>1524317857</t>
  </si>
  <si>
    <t>- odstránenie časti jestvujúceho betónového oplotenia - pol. č. 2</t>
  </si>
  <si>
    <t>18,1  "železobetón z oplotenia - 2,1*175,0*0,05m"</t>
  </si>
  <si>
    <t>1,8  "železobetón zo stĺpikov - 67 ks"</t>
  </si>
  <si>
    <t>4,2  "železobetón zo základov stĺpikov - 67 ks"</t>
  </si>
  <si>
    <t>44</t>
  </si>
  <si>
    <t>966006211.S</t>
  </si>
  <si>
    <t>Odstránenie (demontáž) zvislej dopravnej značky zo stĺpov, stĺpikov alebo konzol,  -0,00400t</t>
  </si>
  <si>
    <t>-925040041</t>
  </si>
  <si>
    <t>12,0  "existujúce značky DZ"</t>
  </si>
  <si>
    <t>45</t>
  </si>
  <si>
    <t>966006212.S</t>
  </si>
  <si>
    <t>Odstránenie (demontáž) stĺpikov alebo konzol,  -0,00700t</t>
  </si>
  <si>
    <t>1518871231</t>
  </si>
  <si>
    <t>16,0  "existujúce stĺpiky DZ"</t>
  </si>
  <si>
    <t>46</t>
  </si>
  <si>
    <t>966076140.S</t>
  </si>
  <si>
    <t>Odstránenie oceľového zvodidlového zábradlia alebo ich častí v celku,  -0,05400t</t>
  </si>
  <si>
    <t>768437955</t>
  </si>
  <si>
    <t>- odstránenie oceľového zvodidla - pol. č. 12</t>
  </si>
  <si>
    <t>60,0  "oceľové zvodidlo z nespevnenej krajnice z cesty I/61"</t>
  </si>
  <si>
    <t>47</t>
  </si>
  <si>
    <t>-1793612188</t>
  </si>
  <si>
    <t>- odstránenie oceľového zvodidla - pol. č. 13</t>
  </si>
  <si>
    <t>95,0  "oceľové zvodidlo na výjazde"</t>
  </si>
  <si>
    <t>48</t>
  </si>
  <si>
    <t>979081111.S</t>
  </si>
  <si>
    <t>Odvoz sutiny a vybúraných hmôt na skládku do 1 km</t>
  </si>
  <si>
    <t>2066421357</t>
  </si>
  <si>
    <t>471,531  "betón"</t>
  </si>
  <si>
    <t>4629,394  "bitumén"</t>
  </si>
  <si>
    <t>9,081  "oceľ"</t>
  </si>
  <si>
    <t>0,160  "demontované značky a sĺpiky DZ"</t>
  </si>
  <si>
    <t>49</t>
  </si>
  <si>
    <t>979081121.S</t>
  </si>
  <si>
    <t>Odvoz sutiny a vybúraných hmôt na skládku za každý ďalší 1 km</t>
  </si>
  <si>
    <t>842349440</t>
  </si>
  <si>
    <t>Poznámka k položke:_x000D_
- skládka do 25km</t>
  </si>
  <si>
    <t>5110,166*(25,0-1,0)</t>
  </si>
  <si>
    <t>50</t>
  </si>
  <si>
    <t>979082121.S</t>
  </si>
  <si>
    <t>Vnútrostavenisková doprava sutiny a vybúraných hmôt za každých ďalších 5 m</t>
  </si>
  <si>
    <t>-604100247</t>
  </si>
  <si>
    <t>Poznámka k položke:_x000D_
- uloženie na medziskládku do 20 m</t>
  </si>
  <si>
    <t>5110,166*4</t>
  </si>
  <si>
    <t>51</t>
  </si>
  <si>
    <t>979089012.S</t>
  </si>
  <si>
    <t>Poplatok za skládku - betón, tehly, dlaždice (17 01) ostatné</t>
  </si>
  <si>
    <t>-1227517544</t>
  </si>
  <si>
    <t>3,543*2,4  "pol č. 1 - betón z podmurovky "</t>
  </si>
  <si>
    <t>0,32*2,4  "pol č.1 - betón zo základov stĺpikov"</t>
  </si>
  <si>
    <t>24,10*2,4  "pol č. 2 - časti betónového oplotenia"</t>
  </si>
  <si>
    <t xml:space="preserve">26,5  "pol č. 4 - vrstva betónovej plochy"  </t>
  </si>
  <si>
    <t>0,88  "pol č. 6 - betón zo základov stĺpikov"</t>
  </si>
  <si>
    <t>46,08  "pol č. 7 - betónový základ prístrešku"</t>
  </si>
  <si>
    <t>0,484  "pol č.8 - betón zo základov stĺpika"</t>
  </si>
  <si>
    <t>283,40  "pol č. 9 - vrstva betónovej vozovky"</t>
  </si>
  <si>
    <t xml:space="preserve">25,636+8,04  "pol č.11 - betónová zámková dlažba+cestné betónové obrubníky" </t>
  </si>
  <si>
    <t>13,40  "pol č.17 - betónové zvodidlo"</t>
  </si>
  <si>
    <t>52</t>
  </si>
  <si>
    <t>979089212.S</t>
  </si>
  <si>
    <t>Poplatok za skládku - bitúmenové zmesi, uholný decht, dechtové výrobky (17 03), ostatné</t>
  </si>
  <si>
    <t>-1901327479</t>
  </si>
  <si>
    <t>33,110  "pol č. 3 - vrstva asfaltovej plochy hr 100mm"</t>
  </si>
  <si>
    <t>18,260  "pol č. 5 - vrstva asfaltovej komunikácie hr 100mm"</t>
  </si>
  <si>
    <t>451,528  "pol č. 10 - vrstva asfaltovej komunikácie hr 200mm"</t>
  </si>
  <si>
    <t>1271,60  "pol č. 14 - vrstva asfaltovej vozovky hr 200mm"</t>
  </si>
  <si>
    <t>2241,459  "pol č. 15 - vrstva asfaltovej vozovky hr 140mm"</t>
  </si>
  <si>
    <t>174,669  "pol č. 16 - vrstva asfaltovej vozovky hr 140mm"</t>
  </si>
  <si>
    <t xml:space="preserve">93,192  "pol č. 18 - vrstva asfaltovej vozovky hr 100mm" </t>
  </si>
  <si>
    <t>345,576  "pol č. 19 - vrstva asfaltovej vozovky hr 100mm"</t>
  </si>
  <si>
    <t>53</t>
  </si>
  <si>
    <t>979089312.S</t>
  </si>
  <si>
    <t>Poplatok za skládku - kovy (meď, bronz, mosadz, atď.) (17 04), ostatné</t>
  </si>
  <si>
    <t>-1512591709</t>
  </si>
  <si>
    <t>0,071  "pol č. 1 - oceľové stĺpiky DN 48  "</t>
  </si>
  <si>
    <t xml:space="preserve">0,036+0,268  "pol č. 2 - ostnatý drôt + kovová konštrukcia pre drôt" </t>
  </si>
  <si>
    <t>0,1+0,086  "pol č. 6 - oceľové stĺpiky + pletivo"</t>
  </si>
  <si>
    <t>0,1+0,05  "pol č. 8 - oceľové stĺpiky + pletivo"</t>
  </si>
  <si>
    <t xml:space="preserve">3,24  "pol č. 12 - oceľové zvodidlo" </t>
  </si>
  <si>
    <t>5,13  "pol č. 13 - oceľové zvodidlo"</t>
  </si>
  <si>
    <t>0,048  "demontované značky DZ"</t>
  </si>
  <si>
    <t>0,112  "demontované sĺpiky DZ"</t>
  </si>
  <si>
    <t>PSV</t>
  </si>
  <si>
    <t>Práce a dodávky PSV</t>
  </si>
  <si>
    <t>767</t>
  </si>
  <si>
    <t>Konštrukcie doplnkové kovové</t>
  </si>
  <si>
    <t>54</t>
  </si>
  <si>
    <t>767912151.S</t>
  </si>
  <si>
    <t>Demontáž oplotenia drôtu ostnatého</t>
  </si>
  <si>
    <t>-411525885</t>
  </si>
  <si>
    <t>720,0  "ostnatý drôt"</t>
  </si>
  <si>
    <t>55</t>
  </si>
  <si>
    <t>767916561.S</t>
  </si>
  <si>
    <t xml:space="preserve">Odstránenie stĺpika oceľového plotového DN 48mm výšky nad 2 m </t>
  </si>
  <si>
    <t>-80847169</t>
  </si>
  <si>
    <t>16,0  "oceľové stĺpiky DN 48mm"</t>
  </si>
  <si>
    <t>56</t>
  </si>
  <si>
    <t>767916562.S</t>
  </si>
  <si>
    <t xml:space="preserve">Odstránenie stĺpika oceľového plotového DN 48mm výšky 2 m </t>
  </si>
  <si>
    <t>-28559818</t>
  </si>
  <si>
    <t>20,0  "oceľové stĺpiky oplotenia DN 48mm"</t>
  </si>
  <si>
    <t>57</t>
  </si>
  <si>
    <t>-212305443</t>
  </si>
  <si>
    <t>Poznámka k položke:_x000D_
- oplotenie dĺ 33,1m</t>
  </si>
  <si>
    <t>11,0  "oceľové stĺpiky oplotenia DN 48mm"</t>
  </si>
  <si>
    <t>58</t>
  </si>
  <si>
    <t>767996801.S</t>
  </si>
  <si>
    <t>Demontáž ostatných doplnkov stavieb s hmotnosťou jednotlivých dielov konštrukcií do 50 kg,  -0,00100t</t>
  </si>
  <si>
    <t>kg</t>
  </si>
  <si>
    <t>-138756516</t>
  </si>
  <si>
    <t>268,0  "kovová konštrukcia pre ostnatý drôt"</t>
  </si>
  <si>
    <t>59</t>
  </si>
  <si>
    <t>-1877069452</t>
  </si>
  <si>
    <t>86,0  "odstránené pletivo oplotenia"</t>
  </si>
  <si>
    <t>60</t>
  </si>
  <si>
    <t>611930445</t>
  </si>
  <si>
    <t>50,0  "odstránené pletivo oplotenia"</t>
  </si>
  <si>
    <t>61</t>
  </si>
  <si>
    <t>000400022.S</t>
  </si>
  <si>
    <t>Projektové práce - stavebná časť (stavebné objekty vrátane ich technického vybavenia). náklady na dokumentáciu skutočného zhotovenia stavby</t>
  </si>
  <si>
    <t>1668181468</t>
  </si>
  <si>
    <t>SO 2.02 - SO 2.02  Dočasné objazdové komunikácie</t>
  </si>
  <si>
    <t>Časť:</t>
  </si>
  <si>
    <t xml:space="preserve">SO 2.02.1 - SO 2.02.1  Dočasné objazdové komunikácie - Vetva A </t>
  </si>
  <si>
    <t>Trvalé dopravné značenie vykázané v tomto SO platí pre celý SO 2.02  Dočasné objazdové komunikácie.</t>
  </si>
  <si>
    <t xml:space="preserve">    2 - Zakladanie</t>
  </si>
  <si>
    <t xml:space="preserve">    3 - Zvislé a kompletné konštrukcie</t>
  </si>
  <si>
    <t xml:space="preserve">    5 - Komunikácie</t>
  </si>
  <si>
    <t>111101101.S</t>
  </si>
  <si>
    <t>Oddrnenie trávnatej plochy s príp. premiestnením a uložením na hromady do 50 m, pri celkovej ploche do 1000m2</t>
  </si>
  <si>
    <t>908971006</t>
  </si>
  <si>
    <t>273,50  "trávnatá plocha hr. 0,20m"</t>
  </si>
  <si>
    <t>-390208166</t>
  </si>
  <si>
    <t>273,50*0,2  "zemina z oddrnenia""</t>
  </si>
  <si>
    <t>467992002</t>
  </si>
  <si>
    <t>-613567103</t>
  </si>
  <si>
    <t>Poznámka k položke:_x000D_
- nevhodná zemina na skládku do 25 km</t>
  </si>
  <si>
    <t>273,50*0,2*(25-3)  "zemina z oddrnenia""</t>
  </si>
  <si>
    <t>167101101.S</t>
  </si>
  <si>
    <t>Nakladanie neuľahnutého výkopku z hornín tr.1-4 do 100 m3</t>
  </si>
  <si>
    <t>-50457887</t>
  </si>
  <si>
    <t>113157341.S</t>
  </si>
  <si>
    <t>Odstránenie podkladu alebo krytu asfaltového v ploche nad 200 m2 strojne, hr. vrstvy do 50 mm,  -0,11000t</t>
  </si>
  <si>
    <t>727410427</t>
  </si>
  <si>
    <t>5762,90  "konštrukcia asfaltovej vozovky hr. 40 mm - AC 11 O - vetva A"</t>
  </si>
  <si>
    <t>79</t>
  </si>
  <si>
    <t>-534586834</t>
  </si>
  <si>
    <t>5762,90  "konštrukcia asfaltovej vozovky hr. 60 mm - AC 16 L - vetva A"</t>
  </si>
  <si>
    <t>724772693</t>
  </si>
  <si>
    <t>5762,90  "konštrukcia asfaltovej vozovky - cementom stmelená vrstva hr. 200mm - vetva A"</t>
  </si>
  <si>
    <t>5762,9*1,08 'Prepočítané koeficientom množstva</t>
  </si>
  <si>
    <t>2068473428</t>
  </si>
  <si>
    <t>- vetva A</t>
  </si>
  <si>
    <t>1149,60  "zhutnená krajnica hr 150mm"</t>
  </si>
  <si>
    <t>113157327.S</t>
  </si>
  <si>
    <t>Odstránenie podkladu alebo krytu z kam. hrubého  v ploche nad 200 m2</t>
  </si>
  <si>
    <t>1246253563</t>
  </si>
  <si>
    <t>362,60  "dosypávka nespevnenej krajnice"</t>
  </si>
  <si>
    <t>4356,30  "materiál z aktívnej zóny"</t>
  </si>
  <si>
    <t>113307222.S</t>
  </si>
  <si>
    <t>Odstránenie podkladu v ploche nad 200 m2 z kameniva hrubého drveného, hr.100 do 200 mm,  -0,23500t</t>
  </si>
  <si>
    <t>-293394191</t>
  </si>
  <si>
    <t>5762,90  "konštrukcia asfaltovej vozovky -ŠD hr. 200mm - vetva A"</t>
  </si>
  <si>
    <t>5762,9*1,15 'Prepočítané koeficientom množstva</t>
  </si>
  <si>
    <t>1468976318</t>
  </si>
  <si>
    <t>5762,90  "konštrukcia asfaltovej vozovky - AC 22 P hr. 70mm - vetva A"</t>
  </si>
  <si>
    <t>113311110.S</t>
  </si>
  <si>
    <t>Odstránenie geotextílie separačnej  -0,00020t</t>
  </si>
  <si>
    <t>759810196</t>
  </si>
  <si>
    <t>7970,90  "separačná geotextília  - úprava pláne"</t>
  </si>
  <si>
    <t>121101113.S</t>
  </si>
  <si>
    <t>Odstránenie ornice s premiestn. na hromady, so zložením na vzdialenosť do 100 m a do 10000 m3</t>
  </si>
  <si>
    <t>1275443726</t>
  </si>
  <si>
    <t>5383,30  "odhumusovanie hr 0,50m "</t>
  </si>
  <si>
    <t>162301141.S</t>
  </si>
  <si>
    <t>Vodorovné premiestnenie výkopku po spevnenej ceste z horniny tr.1-4, nad 1000 do 10000 m3 na vzdialenosť nad 50 do 500 m</t>
  </si>
  <si>
    <t>1743068294</t>
  </si>
  <si>
    <t>Poznámka k položke:_x000D_
- uloženie na medziskládku - spätné zahumusovanie v SO 2.02.1</t>
  </si>
  <si>
    <t>5383,30  "zemina z odhumusovania"</t>
  </si>
  <si>
    <t>1776120894</t>
  </si>
  <si>
    <t>Poznámka k položke:_x000D_
- uloženie ma medziskládku do 5km, spätné naloženie a odvoz na miesto použitia</t>
  </si>
  <si>
    <t>5383,30  "zemina na spätné zahumusovanie v SO 2.02"</t>
  </si>
  <si>
    <t>122301101.S</t>
  </si>
  <si>
    <t>Odkopávka a prekopávka nezapažená v hornine 4, do 100 m3</t>
  </si>
  <si>
    <t>1097336972</t>
  </si>
  <si>
    <t>75,59  "výkop pre chráničky"</t>
  </si>
  <si>
    <t>122301109.S</t>
  </si>
  <si>
    <t>Odkopávky a prekopávky nezapažené. Príplatok za lepivosť horniny 4</t>
  </si>
  <si>
    <t>2059341246</t>
  </si>
  <si>
    <t>75,59/3  "výkop pre chráničky"</t>
  </si>
  <si>
    <t>162301101.S</t>
  </si>
  <si>
    <t>Vodorovné premiestnenie výkopku po spevnenej ceste z horniny tr.1-4, do 100 m3 na vzdialenosť do 500 m</t>
  </si>
  <si>
    <t>1011542760</t>
  </si>
  <si>
    <t>75,59  "výkopová zemina - chráničky"</t>
  </si>
  <si>
    <t>162501102.S</t>
  </si>
  <si>
    <t>Vodorovné premiestnenie výkopku po spevnenej ceste z horniny tr.1-4, do 100 m3 na vzdialenosť do 3000 m</t>
  </si>
  <si>
    <t>-715119591</t>
  </si>
  <si>
    <t>162501105.S</t>
  </si>
  <si>
    <t>Vodorovné premiestnenie výkopku po spevnenej ceste z horniny tr.1-4, do 100 m3, príplatok k cene za každých ďalšich a začatých 1000 m</t>
  </si>
  <si>
    <t>-1036805933</t>
  </si>
  <si>
    <t>75,59*(25-3)  "výkopová zemina - chráničky"</t>
  </si>
  <si>
    <t>1027600590</t>
  </si>
  <si>
    <t>122301103.S</t>
  </si>
  <si>
    <t>Odkopávka a prekopávka v hornine 4, nad 1000 do 10000 m3</t>
  </si>
  <si>
    <t>478829523</t>
  </si>
  <si>
    <t>3318,90  "výkop pre asfaltovú vozovku - vetva A"</t>
  </si>
  <si>
    <t>443912957</t>
  </si>
  <si>
    <t>3318,90/3  "výkop pre asfaltovú vozovku - vetva A"</t>
  </si>
  <si>
    <t>-785835746</t>
  </si>
  <si>
    <t>Poznámka k položke:_x000D_
- na spätné použitie v SO 2.02</t>
  </si>
  <si>
    <t>3318,90  "výkopová zemina - cestné teleso"</t>
  </si>
  <si>
    <t>167102102.S</t>
  </si>
  <si>
    <t>Nakladanie neuľahnutého výkopku z hornín tr.1-4 nad 1000 do 10000 m3</t>
  </si>
  <si>
    <t>-572388209</t>
  </si>
  <si>
    <t xml:space="preserve">Poznámka k položke:_x000D_
- uloženie na medziskládku </t>
  </si>
  <si>
    <t>537456122</t>
  </si>
  <si>
    <t>Poznámka k položke:_x000D_
- uloženie na medziskládku do 5 km, spätné naloženie a odvoz na miesto použitia</t>
  </si>
  <si>
    <t>3318,90  "výkopová zemina - spätné použitie v SO 2.02"</t>
  </si>
  <si>
    <t>-1003485246</t>
  </si>
  <si>
    <t>1244,786  "cementom stmelená vrstva - vrstva vozovky"</t>
  </si>
  <si>
    <t>1325,47  "štrkodrva - vrstva vozovky"</t>
  </si>
  <si>
    <t>172,44  "štrkodrva - zhutnená krajnica"</t>
  </si>
  <si>
    <t>362,60  "dosypávka - nespevnená krajnica"</t>
  </si>
  <si>
    <t>162501142.S</t>
  </si>
  <si>
    <t>Vodorovné premiestnenie výkopku po spevnenej ceste z horniny tr.1-4, nad 1000 do 10000 m3 na vzdialenosť do 3000 m</t>
  </si>
  <si>
    <t>1124910884</t>
  </si>
  <si>
    <t>162501143.S</t>
  </si>
  <si>
    <t>Vodorovné premiestnenie výkopku po spevnenej ceste z horniny tr.1-4, nad 1000 do 10000 m3, príplatok k cene za každých ďalšich a začatých 1000 m</t>
  </si>
  <si>
    <t>-167002434</t>
  </si>
  <si>
    <t>1244,786*(25-3)  "cementom stmelená vrstva - vrstva vozovky"</t>
  </si>
  <si>
    <t>1325,47 *(25-3) "štrkodrva - vrstva vozovky"</t>
  </si>
  <si>
    <t>172,44*(25-3)  "štrkodrva - zhutnená krajnica"</t>
  </si>
  <si>
    <t>362,60*(25-3)  "dosypávka - nespevnená krajnica"</t>
  </si>
  <si>
    <t>4356,30*(25-3)  "materiál z aktívnej zóny"</t>
  </si>
  <si>
    <t>575308985</t>
  </si>
  <si>
    <t>171101111.S</t>
  </si>
  <si>
    <t>Uloženie sypaniny do násypu  nesúdržnej horníny v aktívnej zóne</t>
  </si>
  <si>
    <t>286775706</t>
  </si>
  <si>
    <t>4356,30  "asfaltová vozovka - vetva A"</t>
  </si>
  <si>
    <t>M</t>
  </si>
  <si>
    <t>103640000310.S</t>
  </si>
  <si>
    <t>Materiál vhodný do aktívnej zóny</t>
  </si>
  <si>
    <t>-360380611</t>
  </si>
  <si>
    <t>4353,30  "nakupovaný materiál - vetva A"</t>
  </si>
  <si>
    <t>4353,3*1,8 'Prepočítané koeficientom množstva</t>
  </si>
  <si>
    <t>1496002472</t>
  </si>
  <si>
    <t>54,70*1,65  "zemina z oddrnenia"</t>
  </si>
  <si>
    <t>75,59*1,8  "výkopová zemina - chráničky"</t>
  </si>
  <si>
    <t>1462,624  "cementom stmelená vrstva - vrstva vozovky"</t>
  </si>
  <si>
    <t>1557,424  "štrkodrva - vrstva vozovky"</t>
  </si>
  <si>
    <t>270,156  "štrkodrva - zhutnená krajnica"</t>
  </si>
  <si>
    <t>652,68  "dosypávka - nespevnená krajnica"</t>
  </si>
  <si>
    <t>7841,34  "materiál z aktívnej zóny"</t>
  </si>
  <si>
    <t>174101001.S</t>
  </si>
  <si>
    <t>Zásyp sypaninou so zhutnením jám, šachiet, rýh, zárezov alebo okolo objektov do 100 m3</t>
  </si>
  <si>
    <t>2084103520</t>
  </si>
  <si>
    <t>58,52  "zásyp zeminou  - chráničky"</t>
  </si>
  <si>
    <t>17,07  "zásyp betónom - chráničky"</t>
  </si>
  <si>
    <t>103640000201.S</t>
  </si>
  <si>
    <t>Zemina pre terénne úpravy - zásypová</t>
  </si>
  <si>
    <t>-722255510</t>
  </si>
  <si>
    <t>58,52 "chráničky "</t>
  </si>
  <si>
    <t>589720001320.S</t>
  </si>
  <si>
    <t>Zhutnený polosuchý betón</t>
  </si>
  <si>
    <t>-364890532</t>
  </si>
  <si>
    <t xml:space="preserve">17,07  "chráničky" </t>
  </si>
  <si>
    <t>174101003.S</t>
  </si>
  <si>
    <t>Zásyp sypaninou so zhutnením jám, šachiet, rýh, zárezov alebo okolo objektov nad 1000 do 10000 m3</t>
  </si>
  <si>
    <t>-646793858</t>
  </si>
  <si>
    <t>Poznámka k položke:_x000D_
- po vybúraní</t>
  </si>
  <si>
    <t>3318,90  "spätný zásyp - výkopová zemina z SO 2.02"</t>
  </si>
  <si>
    <t>181201102.S</t>
  </si>
  <si>
    <t>Úprava pláne v násypoch v hornine 1-4 so zhutnením</t>
  </si>
  <si>
    <t>1466157190</t>
  </si>
  <si>
    <t>7523,0  "asfaltová vozovka - vetva A"</t>
  </si>
  <si>
    <t>181301117.S</t>
  </si>
  <si>
    <t>Rozprestretie ornice v rovine, plocha nad 500 m2, hr. do 500 mm</t>
  </si>
  <si>
    <t>-1666160725</t>
  </si>
  <si>
    <t xml:space="preserve">Poznámka k položke:_x000D_
- spätné zahumusovanie z SO 2.02.01 ( 5 383,30m3) a z SO 2.02.4 (54,70 m3) </t>
  </si>
  <si>
    <t>10766,60  "zahumusovanie - materiál z odhumusovania SO 2.02.1"</t>
  </si>
  <si>
    <t>109,40  "zahumusovanie - materiál z odhumusovania SO 2.02.3"</t>
  </si>
  <si>
    <t>Zakladanie</t>
  </si>
  <si>
    <t>215901101.S</t>
  </si>
  <si>
    <t>Zhutnenie podložia z rastlej horniny 1 až 4 pod násypy, z hornina súdržných do 92 % PS a nesúdržných</t>
  </si>
  <si>
    <t>-26184593</t>
  </si>
  <si>
    <t>2318,10  "pod násypom krajnice - vetva A"</t>
  </si>
  <si>
    <t>289971211.S</t>
  </si>
  <si>
    <t>Zhotovenie vrstvy z geotextílie na upravenom povrchu sklon do 1 : 5 , šírky od 0 do 3 m</t>
  </si>
  <si>
    <t>1759284087</t>
  </si>
  <si>
    <t>693110005000.S</t>
  </si>
  <si>
    <t>Geotextília polyesterová netkaná 200 g/m2</t>
  </si>
  <si>
    <t>102289724</t>
  </si>
  <si>
    <t>7970,9*1,02 'Prepočítané koeficientom množstva</t>
  </si>
  <si>
    <t>Zvislé a kompletné konštrukcie</t>
  </si>
  <si>
    <t>388995210.S</t>
  </si>
  <si>
    <t>Chránička káblov z rúr HDPE do DN 110</t>
  </si>
  <si>
    <t>1583846585</t>
  </si>
  <si>
    <t>1*17,0  "1xDN110 -vodovod"</t>
  </si>
  <si>
    <t>2*21,0  "2xDN110 - optokábel"</t>
  </si>
  <si>
    <t>1*21  "1xDN110 -vodovod"</t>
  </si>
  <si>
    <t>388995214.S</t>
  </si>
  <si>
    <t>Chránička káblov z rúr HDPE nad DN 140 do DN 160</t>
  </si>
  <si>
    <t>-1180934540</t>
  </si>
  <si>
    <t>2*19,0  "2xDN160 "</t>
  </si>
  <si>
    <t>388995215.S</t>
  </si>
  <si>
    <t>Chránička káblov z rúr HDPE nad DN 160 do DN 200</t>
  </si>
  <si>
    <t>1374702802</t>
  </si>
  <si>
    <t>1*19,0  "1xDN200"</t>
  </si>
  <si>
    <t>Komunikácie</t>
  </si>
  <si>
    <t>564861111.S</t>
  </si>
  <si>
    <t>Podklad zo štrkodrviny s rozprestretím a zhutnením, po zhutnení hr. 200 mm</t>
  </si>
  <si>
    <t>-1487774349</t>
  </si>
  <si>
    <t>5762,90  "konštrukcia asfaltovej vozovky - vetva A"</t>
  </si>
  <si>
    <t>77</t>
  </si>
  <si>
    <t>567133115.S</t>
  </si>
  <si>
    <t>Podklad z kameniva stmeleného cementom s rozprestretím a zhutnením, CBGM C 5/6, po zhutnení hr. 200 mm</t>
  </si>
  <si>
    <t>1437444595</t>
  </si>
  <si>
    <t>569751111.S</t>
  </si>
  <si>
    <t>Spevnenie krajníc alebo komun. pre peších s rozpr. a zhutnením, kamenivom drveným hr. 150 mm</t>
  </si>
  <si>
    <t>432710530</t>
  </si>
  <si>
    <t>1149,60  " vetva A"</t>
  </si>
  <si>
    <t>569903321.S</t>
  </si>
  <si>
    <t>Zhotovenie zemných krajníc z hornín akejkoľvek triedy bez zhutnenia</t>
  </si>
  <si>
    <t>2065630269</t>
  </si>
  <si>
    <t>Poznámka k položke:_x000D_
- vrátane materiálu</t>
  </si>
  <si>
    <t>362,60  "nespevnená krajnica - vetva A"</t>
  </si>
  <si>
    <t>573131103.S</t>
  </si>
  <si>
    <t>Postrek asfaltový infiltračný s posypom kamenivom z cestnej emulzie v množstve 1,00 kg/m2</t>
  </si>
  <si>
    <t>-820776247</t>
  </si>
  <si>
    <t>573231107.S</t>
  </si>
  <si>
    <t>Postrek asfaltový spojovací bez posypu kamenivom z cestnej emulzie v množstve 0,50 kg/m2</t>
  </si>
  <si>
    <t>1493447239</t>
  </si>
  <si>
    <t>Poznámka k položke:_x000D_
2x spojovací postrek</t>
  </si>
  <si>
    <t>2*5762,90  "konštrukcia asfaltovej vozovky - vetva A"</t>
  </si>
  <si>
    <t>78</t>
  </si>
  <si>
    <t>577134251.S</t>
  </si>
  <si>
    <t>Asfaltový betón vrstva obrusná AC 11 O v pruhu š. do 3 m z modifik. asfaltu tr. I, po zhutnení hr. 40 mm</t>
  </si>
  <si>
    <t>-1318057702</t>
  </si>
  <si>
    <t>76</t>
  </si>
  <si>
    <t>577154351.S</t>
  </si>
  <si>
    <t>Asfaltový betón vrstva obrusná alebo ložná AC 16 v pruhu š. do 3 m z modifik. asfaltu tr. I, po zhutnení hr. 60 mm</t>
  </si>
  <si>
    <t>-1004052540</t>
  </si>
  <si>
    <t>577164450.S</t>
  </si>
  <si>
    <t>Asfaltový betón vrstva podkladná AC 22 P v pruhu š. do 3 m z modifik. asfaltu tr. I, po zhutnení hr. 70 mm</t>
  </si>
  <si>
    <t>2036924051</t>
  </si>
  <si>
    <t>914001111.S</t>
  </si>
  <si>
    <t>Osadenie a montáž cestnej zvislej dopravnej značky na stĺpik, stĺp, konzolu alebo objekt</t>
  </si>
  <si>
    <t>1561832111</t>
  </si>
  <si>
    <t>16,0  "ZDZ"</t>
  </si>
  <si>
    <t>404410033910</t>
  </si>
  <si>
    <t>Regulačná značka ZDZ 201 "Daj prednosť v jazde", Zn lisovaná, V2-900 mm, RA2, P3, E2, SP1</t>
  </si>
  <si>
    <t>1314026871</t>
  </si>
  <si>
    <t>404410034760</t>
  </si>
  <si>
    <t>Regulačná značka ZDZ 212-20 "Prikázaný smer obchádzania (vpravo)", Zn lisovaná, V2 - kruh 600 mm, RA2, P3, E2, SP1</t>
  </si>
  <si>
    <t>241477638</t>
  </si>
  <si>
    <t>404410034775</t>
  </si>
  <si>
    <t>Regulačná značka ZDZ 213 "Kruhový objazd", Zn lisovaná, V2 - kruh 600 mm, RA2, P3, E2, SP1</t>
  </si>
  <si>
    <t>-1237839093</t>
  </si>
  <si>
    <t>404410036220</t>
  </si>
  <si>
    <t>Regulačná značka ZDZ 253 -xx "Najvyššia dovolená rýchlosť (xx km/h)", Zn lisovaná, V2 - kruh 600 mm, RA2, P3, E2, SP1</t>
  </si>
  <si>
    <t>463532876</t>
  </si>
  <si>
    <t>1,0  "253-30"</t>
  </si>
  <si>
    <t>404410001240</t>
  </si>
  <si>
    <t>Výstražná značka ZDZ 136 "Križovatka", Zn lisovaná, V2-900 mm, RA2, P3, E2, SP1</t>
  </si>
  <si>
    <t>-372945415</t>
  </si>
  <si>
    <t>404410034790</t>
  </si>
  <si>
    <t>Regulačná značka ZDZ 215-10 "Zákaz odbočenia (vľavo)", Zn lisovaná, V2 - kruh 600 mm, RA2, P3, E2, SP1</t>
  </si>
  <si>
    <t>838038737</t>
  </si>
  <si>
    <t>404410180334.S</t>
  </si>
  <si>
    <t>Všeobecná dodatková tabuľa, rozmer 450x600 mm, retroreflexia RA2, pozinkovaná</t>
  </si>
  <si>
    <t>-1238886080</t>
  </si>
  <si>
    <t>1,0  "ZDZ 507-54  Neplatí pre"</t>
  </si>
  <si>
    <t>404410112340</t>
  </si>
  <si>
    <t>Informatívna značka ZDZ 302 "Hlavná cesta", Zn lisovaná, V2-600 x 600 mm, RA2, P3, E2, SP1</t>
  </si>
  <si>
    <t>-1701700734</t>
  </si>
  <si>
    <t>404410176201.S</t>
  </si>
  <si>
    <t>Smerová predzvesť ZDZ 360-55, retroreflexia RA2, pozinkovaná</t>
  </si>
  <si>
    <t>-2035261925</t>
  </si>
  <si>
    <t>404410176203.S</t>
  </si>
  <si>
    <t>Smerová a pruhová predzvesť ZDZ 361-55, retroreflexia RA2, pozinkovaná</t>
  </si>
  <si>
    <t>-568849150</t>
  </si>
  <si>
    <t>914501121.S</t>
  </si>
  <si>
    <t>Montáž stĺpika zvislej dopravnej značky dĺžky do 3,5 m do betónového základu</t>
  </si>
  <si>
    <t>1295111291</t>
  </si>
  <si>
    <t>16,0</t>
  </si>
  <si>
    <t>404490008501.S</t>
  </si>
  <si>
    <t>Stĺpik Zn, d 60 mm/ dĺžka do 4,0 m, pre dopravné značky</t>
  </si>
  <si>
    <t>1122595111</t>
  </si>
  <si>
    <t>915721412.S</t>
  </si>
  <si>
    <t>Vodorovné dopravné značenie striekaným plastom čiar, prechodov pre chodcov, šípky, symboly a pod., biela retroreflexná</t>
  </si>
  <si>
    <t>-911155158</t>
  </si>
  <si>
    <t>288,0  "VDZ"</t>
  </si>
  <si>
    <t>-849266734</t>
  </si>
  <si>
    <t>3169,595  "bitumén"</t>
  </si>
  <si>
    <t>1,594  "odstránená geotextília"</t>
  </si>
  <si>
    <t>627513570</t>
  </si>
  <si>
    <t>Poznámka k položke:_x000D_
- skládka do 25 km</t>
  </si>
  <si>
    <t>3171,189*(25,0-1,0)</t>
  </si>
  <si>
    <t>70</t>
  </si>
  <si>
    <t>-1613621532</t>
  </si>
  <si>
    <t>3171,189*4</t>
  </si>
  <si>
    <t>71</t>
  </si>
  <si>
    <t>979087213.S</t>
  </si>
  <si>
    <t>Nakladanie na dopravné prostriedky pre vodorovnú dopravu vybúraných hmôt</t>
  </si>
  <si>
    <t>-36390230</t>
  </si>
  <si>
    <t>72</t>
  </si>
  <si>
    <t>Poplatok za skládku - betón, tehly, dlaždice, obkladačky a keramika  (17 01), ostatné</t>
  </si>
  <si>
    <t>-86102039</t>
  </si>
  <si>
    <t>73</t>
  </si>
  <si>
    <t>-1633898035</t>
  </si>
  <si>
    <t>633,919  "bituménová  vrstva vozovky hr 50mm"</t>
  </si>
  <si>
    <t>1267,838  "bituménová vrstva vozovky hr 70mm"</t>
  </si>
  <si>
    <t>1267,838  "bituménová vrstva vozovky hr. 60mm"</t>
  </si>
  <si>
    <t xml:space="preserve">Súčet </t>
  </si>
  <si>
    <t>74</t>
  </si>
  <si>
    <t>000400021.S</t>
  </si>
  <si>
    <t>Projektové práce - stavebná časť (stavebné objekty vrátane ich technického vybavenia). náklady na vypracovanie výrobno-technickej dokumentácie pre zhotoviteľa</t>
  </si>
  <si>
    <t>1314832318</t>
  </si>
  <si>
    <t>75</t>
  </si>
  <si>
    <t>-1230719342</t>
  </si>
  <si>
    <t>SO 2.02.2 - SO 2.02.2  Dočasné objazdové komunikácie - Vetva B</t>
  </si>
  <si>
    <t>Trvalé dopravné značenie pre celý SO 2.02  dočasné objazdové komunikácie je vykázaný SO 2.02.1 Dočasné objazdové komunikácie - Vetva A.</t>
  </si>
  <si>
    <t xml:space="preserve">    4 - Vodorovné konštrukcie</t>
  </si>
  <si>
    <t>150786940</t>
  </si>
  <si>
    <t>288,00  "trávnatá plocha hr. 0,20m"</t>
  </si>
  <si>
    <t>-1048734652</t>
  </si>
  <si>
    <t>288,00*0,2  "zemina z oddrnenia""</t>
  </si>
  <si>
    <t>510129671</t>
  </si>
  <si>
    <t>-2134880352</t>
  </si>
  <si>
    <t>288,00*0,2*(25-3)  "zemina z oddrnenia""</t>
  </si>
  <si>
    <t>-791123792</t>
  </si>
  <si>
    <t>-815902730</t>
  </si>
  <si>
    <t>2401,90  "odhumusovanie hr 0,50m"</t>
  </si>
  <si>
    <t>1613283109</t>
  </si>
  <si>
    <t>Poznámka k položke:_x000D_
- odvoz v rámci katastrálneho územia do 10 km</t>
  </si>
  <si>
    <t>2401,90*(10-3)  "prebytočná zemina z odhumusovania"</t>
  </si>
  <si>
    <t>-241647999</t>
  </si>
  <si>
    <t>2723,50  "výkop pre betónovú vozovku - vetva B"</t>
  </si>
  <si>
    <t>137,80  "výkop pre chráničky - vetva B"</t>
  </si>
  <si>
    <t>-175702562</t>
  </si>
  <si>
    <t>2861,30/3  "výkop pre asfaltovú vozovku+chráničky - vetva B"</t>
  </si>
  <si>
    <t>162303121.S</t>
  </si>
  <si>
    <t>Vodorovné premiestnenie výkopku pre cesty po spevnenej ceste z horniny tr.1-4 nad 1000 do 10000 m3 na vzdialenosť do 500 m</t>
  </si>
  <si>
    <t>450599566</t>
  </si>
  <si>
    <t>2861,30  "výkopová zemina  betónová vozovka+chráničky - vetva B"</t>
  </si>
  <si>
    <t>162503122.S</t>
  </si>
  <si>
    <t>Vodorovné premiestnenie výkopku pre cesty po spevnenej ceste z horniny tr.1-4 nad 1000 do 10000 m3 na vzdialenosť do 3000 m</t>
  </si>
  <si>
    <t>1838427637</t>
  </si>
  <si>
    <t>162503123.S</t>
  </si>
  <si>
    <t>Vodorovné premiestnenie výkopku pre cesty po spevnenej ceste z horniny tr.1-4 nad 1000 do 10000 m3, príplatok k cene za každých ďalšich a začatých 1000 m</t>
  </si>
  <si>
    <t>472623543</t>
  </si>
  <si>
    <t>2861,30*(25-3)  "výkopová zemina  betónová vozovka - vetva B"</t>
  </si>
  <si>
    <t>-1003189789</t>
  </si>
  <si>
    <t>222946602</t>
  </si>
  <si>
    <t>3320,60  "betónová vozovka - vetva B"</t>
  </si>
  <si>
    <t>-1660822366</t>
  </si>
  <si>
    <t>3320,60  "nakupovaný materiál - vetva B"</t>
  </si>
  <si>
    <t>3320,6*1,8 'Prepočítané koeficientom množstva</t>
  </si>
  <si>
    <t>-2025041363</t>
  </si>
  <si>
    <t>- vetva B</t>
  </si>
  <si>
    <t>57,60*1,65  "zemina z oddrnenia"</t>
  </si>
  <si>
    <t>2861,30*1,8  "výkopová zemina  - asfaltová vozovka "</t>
  </si>
  <si>
    <t>174101002.S</t>
  </si>
  <si>
    <t>Zásyp sypaninou so zhutnením jám, šachiet, rýh, zárezov alebo okolo objektov nad 100 do 1000 m3</t>
  </si>
  <si>
    <t>483772599</t>
  </si>
  <si>
    <t>Poznámka k položke:_x000D_
- pre chráničky</t>
  </si>
  <si>
    <t>106,68  "zásyp zeminou - chráničky "</t>
  </si>
  <si>
    <t>31,12  "zásyp betónom - chráničky"</t>
  </si>
  <si>
    <t>-448092635</t>
  </si>
  <si>
    <t>106,68  "chráničky"</t>
  </si>
  <si>
    <t>-190607190</t>
  </si>
  <si>
    <t xml:space="preserve">31,12  "chráničky" </t>
  </si>
  <si>
    <t>332875049</t>
  </si>
  <si>
    <t>611,50  "betónová vozovka - vetva B"</t>
  </si>
  <si>
    <t>181301108.S</t>
  </si>
  <si>
    <t>Naloženie, uloženie a rozprestretie prebytočnej zeminy</t>
  </si>
  <si>
    <t>-1274907621</t>
  </si>
  <si>
    <t xml:space="preserve">Poznámka k položke:_x000D_
- v rámci katastrálneho územia </t>
  </si>
  <si>
    <t>2401,90  "prebytočná zemina z odhumusovania"</t>
  </si>
  <si>
    <t>1271054391</t>
  </si>
  <si>
    <t>1469,20  "pod násypom krajnice - vetva B"</t>
  </si>
  <si>
    <t>1457646125</t>
  </si>
  <si>
    <t>6111,50  "separačná geotextília  - úprava pláne"</t>
  </si>
  <si>
    <t>-532174066</t>
  </si>
  <si>
    <t>6111,5*1,02 'Prepočítané koeficientom množstva</t>
  </si>
  <si>
    <t>1857727973</t>
  </si>
  <si>
    <t>1*21,0  "1xDN110 - vodovod"</t>
  </si>
  <si>
    <t>2*22,0  "2xDN110 - NN"</t>
  </si>
  <si>
    <t>4*22,0  "4xDN110 - NN"</t>
  </si>
  <si>
    <t>6*22,0  "6xDN40 - SLP"</t>
  </si>
  <si>
    <t>1*22,0  "1xDN100-vodovod""</t>
  </si>
  <si>
    <t>1610258787</t>
  </si>
  <si>
    <t>2*22,0  "2xDN160 "</t>
  </si>
  <si>
    <t>4*35,0  "4xDN160-VN22kV, VN22kV PSBS "</t>
  </si>
  <si>
    <t>3*25,0  "3xDN160-VN22kV ZSDi "</t>
  </si>
  <si>
    <t>-1441600330</t>
  </si>
  <si>
    <t>1*22,0  "1xDN200"</t>
  </si>
  <si>
    <t>Vodorovné konštrukcie</t>
  </si>
  <si>
    <t>451577877.S</t>
  </si>
  <si>
    <t>Podklad pod dlažbu v ploche vodorovnej alebo v sklone do 1:5 hr. od 30 do 100 mm zo štrkopiesku</t>
  </si>
  <si>
    <t>614381627</t>
  </si>
  <si>
    <t>9,50  "pre prídlažbu z lomového kameňa hr 100mm"</t>
  </si>
  <si>
    <t>-506075975</t>
  </si>
  <si>
    <t>4734,09  "konštrukcia betónovej vozovky - vetva B"</t>
  </si>
  <si>
    <t>4734,09*1,15 'Prepočítané koeficientom množstva</t>
  </si>
  <si>
    <t>567133112.S</t>
  </si>
  <si>
    <t>Podklad z kameniva stmeleného cementom s rozprestretím a zhutnením, CBGM C 5/6, po zhutnení hr. 170 mm</t>
  </si>
  <si>
    <t>919564549</t>
  </si>
  <si>
    <t>4734,09*1,08 'Prepočítané koeficientom množstva</t>
  </si>
  <si>
    <t>-1805223547</t>
  </si>
  <si>
    <t>894,75  " vetva B"</t>
  </si>
  <si>
    <t>-1141362946</t>
  </si>
  <si>
    <t>265,90  "nespevnená krajnica - vetva B"</t>
  </si>
  <si>
    <t>581150211.S</t>
  </si>
  <si>
    <t>Kryt cementobetónový cestných komunikácií skupiny CB II pre TDZ II, III a IV, hr. 260 mm</t>
  </si>
  <si>
    <t>-1529436929</t>
  </si>
  <si>
    <t>594511111.S</t>
  </si>
  <si>
    <t>Dlažba z lomového kameňa do lôžka z betónu tr. C 8/10</t>
  </si>
  <si>
    <t>2112794005</t>
  </si>
  <si>
    <t>9,50  "prídlažba - ukončenie žľabovky vo vsakovacej priekope"</t>
  </si>
  <si>
    <t>911332331.S</t>
  </si>
  <si>
    <t>Osadenie a montáž cestného zvodidla oceľového jednostranného úrovne zachytenia H2 so zabaranením stĺpikov pri vz. 1,9 m</t>
  </si>
  <si>
    <t>-1354227524</t>
  </si>
  <si>
    <t>vetva B</t>
  </si>
  <si>
    <t>78,00  "oceľové zvodidlo dl 70,0 m +2x4,0m nábeh "</t>
  </si>
  <si>
    <t>553550000500.S</t>
  </si>
  <si>
    <t>Zvodidlo cestné jednostranné oceľové, vzdialenosť stĺpikov 1,9 m, úroveň zachytenia H2, dištančný diel, prídavný profil, komplet</t>
  </si>
  <si>
    <t>-1216897189</t>
  </si>
  <si>
    <t>918101111.S</t>
  </si>
  <si>
    <t>Lôžko pod obrubníky, krajníky alebo obruby z dlažobných kociek z betónu prostého tr. C 12/15</t>
  </si>
  <si>
    <t>-2081386022</t>
  </si>
  <si>
    <t>4,50  "betónové lôžko pre priekopové tvárnice - vetva B"</t>
  </si>
  <si>
    <t>935111111.S</t>
  </si>
  <si>
    <t>Osadenie priekopového žľabu z betónových priekop. tvárnic šírky do 500 mm</t>
  </si>
  <si>
    <t>937848781</t>
  </si>
  <si>
    <t>35,00  "vetva B"</t>
  </si>
  <si>
    <t>592270000300.S</t>
  </si>
  <si>
    <t>Tvárnica priekopová a melioračná, prídlažba betónová, rozmer 500x250x80 mm</t>
  </si>
  <si>
    <t>1053983513</t>
  </si>
  <si>
    <t>35*4,04 'Prepočítané koeficientom množstva</t>
  </si>
  <si>
    <t>-1245891006</t>
  </si>
  <si>
    <t>-563551881</t>
  </si>
  <si>
    <t>SO 2.02.3 - SO 2.02.3  Dočasné objazdové komunikácie - Vetva C</t>
  </si>
  <si>
    <t>Trvalé dopravné značenie pre celý SO 2.02  dočasné objazdové komunikácie je vykázaný SO 2.02.1   Dočasné objazdové komunikácie - Vetva A.</t>
  </si>
  <si>
    <t>1180968447</t>
  </si>
  <si>
    <t>256,50  "trávnatá plocha hr. 0,20m"</t>
  </si>
  <si>
    <t>1279037764</t>
  </si>
  <si>
    <t>256,50*0,2  "zemina z oddrnenia""</t>
  </si>
  <si>
    <t>176121940</t>
  </si>
  <si>
    <t>1743950673</t>
  </si>
  <si>
    <t>256,50*0,2*(25-3)  "zemina z oddrnenia""</t>
  </si>
  <si>
    <t>-999906117</t>
  </si>
  <si>
    <t>-1571073417</t>
  </si>
  <si>
    <t>2090,40  "konštrukcia asfaltovej vozovky hr. 40 mm - AC 11 O - vetva C"</t>
  </si>
  <si>
    <t>-681880392</t>
  </si>
  <si>
    <t>2090,40  "konštrukcia asfaltovej vozovky hr. 60 mm - AC 16 L - vetva C"</t>
  </si>
  <si>
    <t>-363879277</t>
  </si>
  <si>
    <t>2090,40  "konštrukcia asfaltovej vozovky - cementom stmelená vrstva hr. 200mm - vetva C"</t>
  </si>
  <si>
    <t>2090,4*1,08 'Prepočítané koeficientom množstva</t>
  </si>
  <si>
    <t>-18233069</t>
  </si>
  <si>
    <t>- vetva C</t>
  </si>
  <si>
    <t>294,00  "zhutnená krajnica hr 150mm"</t>
  </si>
  <si>
    <t>651145879</t>
  </si>
  <si>
    <t>95,20  "dosypávka nespevnenej krajnice"</t>
  </si>
  <si>
    <t>1334,80  "materiál z aktívnej zóny"</t>
  </si>
  <si>
    <t>1250323854</t>
  </si>
  <si>
    <t>2090,40  "konštrukcia asfaltovej vozovky -ŠD hr. 200mm - vetva C"</t>
  </si>
  <si>
    <t>2090,4*1,15 'Prepočítané koeficientom množstva</t>
  </si>
  <si>
    <t>-1847548336</t>
  </si>
  <si>
    <t>2090,40  "konštrukcia asfaltovej vozovky - AC 22 P hr. 70mm - vetva C"</t>
  </si>
  <si>
    <t>-553144192</t>
  </si>
  <si>
    <t>2090,40  "separačná geotextília  - úprava pláne"</t>
  </si>
  <si>
    <t>2106501118</t>
  </si>
  <si>
    <t>1312,10  "odhumusovanie hr 0,55/0,35m "</t>
  </si>
  <si>
    <t>845392844</t>
  </si>
  <si>
    <t>Poznámka k položke:_x000D_
- uloženie na medziskládku - spätné zahumusovanie v SO 2.02.3</t>
  </si>
  <si>
    <t>1312,10  "zemina z odhumusovania"</t>
  </si>
  <si>
    <t>1912305859</t>
  </si>
  <si>
    <t>Poznámka k položke:_x000D_
- uloženie ma medziskládku do5km, spätné naloženie a odvoz na miesto použitia</t>
  </si>
  <si>
    <t>1312,10  "zemina na spätné zahumusovanie v SO 2.02"</t>
  </si>
  <si>
    <t>1583360718</t>
  </si>
  <si>
    <t>80,44  "výkop pre chráničky+vodovodná šachta+úprava šupatiek"</t>
  </si>
  <si>
    <t>-1642163631</t>
  </si>
  <si>
    <t>80,44/3  "výkop pre chráničky+vodovodná šachta+úprava šupatiek"</t>
  </si>
  <si>
    <t>-1093510990</t>
  </si>
  <si>
    <t>573900426</t>
  </si>
  <si>
    <t>-796565350</t>
  </si>
  <si>
    <t>80,44*(25-3)  "výkopová zemina - chráničky+vodovodná šachta+úprava šupatiek"</t>
  </si>
  <si>
    <t>-1996524841</t>
  </si>
  <si>
    <t>80,44  "výkopová zemina - chráničky+vodovodná šachta+úprava šupatiek"</t>
  </si>
  <si>
    <t>80826373</t>
  </si>
  <si>
    <t>1008,20  "výkop pre asfaltovú vozovku - vetva C"</t>
  </si>
  <si>
    <t>-2068582338</t>
  </si>
  <si>
    <t>1008,20/3  "výkop pre asfaltovú vozovku - vetva C"</t>
  </si>
  <si>
    <t>441163808</t>
  </si>
  <si>
    <t>Poznámka k položke:_x000D_
- na spätné použizie v SO 2.02</t>
  </si>
  <si>
    <t>1008,20  "výkopová zemina - cestné teleso"</t>
  </si>
  <si>
    <t>-988939384</t>
  </si>
  <si>
    <t>-88376081</t>
  </si>
  <si>
    <t>Poznámka k položke:_x000D_
- uloženie na medziskládku do 5km, spätné naloženie a odvoz na miesto použitia</t>
  </si>
  <si>
    <t>1008,20  "výkopová zemina - spätné použitie v SO 2.02"</t>
  </si>
  <si>
    <t>1047486669</t>
  </si>
  <si>
    <t>451,526  "cementom stmelená vrstva - vrstva vozovky"</t>
  </si>
  <si>
    <t>480,792  "štrkodrva - vrstva vozovky"</t>
  </si>
  <si>
    <t>44,10  "štrkodrva - zhutnená krajnica"</t>
  </si>
  <si>
    <t>95,20  "dosypávka - nespevnená krajnica"</t>
  </si>
  <si>
    <t>-919833122</t>
  </si>
  <si>
    <t>1679171917</t>
  </si>
  <si>
    <t>451,526*(25-3)  "cementom stmelená vrstva - vrstva vozovky"</t>
  </si>
  <si>
    <t>480,792*(25-3)  "štrkodrva - vrstva vozovky"</t>
  </si>
  <si>
    <t>44,10*(25-3)  "štrkodrva - zhutnená krajnica"</t>
  </si>
  <si>
    <t>95,20*(25-3)  "dosypávka - nespevnená krajnica"</t>
  </si>
  <si>
    <t>1334,80*(25-3)  "materiál z aktívnej zóny"</t>
  </si>
  <si>
    <t>533227772</t>
  </si>
  <si>
    <t>790769931</t>
  </si>
  <si>
    <t>1334,80  "asfaltová vozovka - vetva C"</t>
  </si>
  <si>
    <t>-1052185491</t>
  </si>
  <si>
    <t>1334,80  "nakupovaný materiál - vetva C"</t>
  </si>
  <si>
    <t>1334,8*1,8 'Prepočítané koeficientom množstva</t>
  </si>
  <si>
    <t>-584592190</t>
  </si>
  <si>
    <t>256,50*1,65  "zemina z oddrnenia"</t>
  </si>
  <si>
    <t>80,44*1,8  "výkopová zemina  - chráničky  "</t>
  </si>
  <si>
    <t>530,544  "cementom stmelená vrstva - vrstva vozovky"</t>
  </si>
  <si>
    <t>564,931  "štrkodrva - vrstva vozovky"</t>
  </si>
  <si>
    <t>69,09  "štrkodrva - zhutnená krajnica"</t>
  </si>
  <si>
    <t>171,36  "dosypávka - nespevnená krajnica"</t>
  </si>
  <si>
    <t>2402,64  "materiál z aktívnej zóny"</t>
  </si>
  <si>
    <t>1647396612</t>
  </si>
  <si>
    <t>54,41  "zásyp zeminou  - chráničky+vodovodná šachta+úprava šupatiek"</t>
  </si>
  <si>
    <t>26,03  "zásyp betónom - chráničky"</t>
  </si>
  <si>
    <t>1611244074</t>
  </si>
  <si>
    <t>54,41 "chráničky+vodovoná šachta+úprava šupatiek"</t>
  </si>
  <si>
    <t>957325772</t>
  </si>
  <si>
    <t xml:space="preserve">26,03  "chráničky" </t>
  </si>
  <si>
    <t>-23794569</t>
  </si>
  <si>
    <t>1008,20  "spätný zásyp - výkopová zemina z SO 2.02"</t>
  </si>
  <si>
    <t>1156789327</t>
  </si>
  <si>
    <t>2389,20  "asfaltová vozovka - vetva C"</t>
  </si>
  <si>
    <t>1384927520</t>
  </si>
  <si>
    <t>Poznámka k položke:_x000D_
- spätné zahumusovanie z SO 2.02.3 (1 312,10m3)</t>
  </si>
  <si>
    <t>1668,80  "zahumusovanie hr 500mm - materiál z odhumusovania SO 2.02"</t>
  </si>
  <si>
    <t>1336,29  "zahumusovanie hr 350mm - materiál z odhumusovania SO 2.02"</t>
  </si>
  <si>
    <t>1666355108</t>
  </si>
  <si>
    <t>635,20  "pod násypom krajnice - vetva C"</t>
  </si>
  <si>
    <t>1447123089</t>
  </si>
  <si>
    <t>2389,20  "separačná geotextília  - úprava pláne"</t>
  </si>
  <si>
    <t>724100453</t>
  </si>
  <si>
    <t>2389,2*1,02 'Prepočítané koeficientom množstva</t>
  </si>
  <si>
    <t>-1522776609</t>
  </si>
  <si>
    <t>6*18,0  "6xDN110 - NN"</t>
  </si>
  <si>
    <t>11*18,0  "11xDN40 - SLP"</t>
  </si>
  <si>
    <t>-981805933</t>
  </si>
  <si>
    <t>2*18,0  "2xDN160 "</t>
  </si>
  <si>
    <t>-1387158543</t>
  </si>
  <si>
    <t>1*18,0  "1xDN200"</t>
  </si>
  <si>
    <t>6*18,0  "6xDN200 - VN"</t>
  </si>
  <si>
    <t>-216149529</t>
  </si>
  <si>
    <t>2090,40  "konštrukcia asfaltovej vozovky - vetva C"</t>
  </si>
  <si>
    <t>45212615</t>
  </si>
  <si>
    <t>1293827782</t>
  </si>
  <si>
    <t>294,00  " vetva C"</t>
  </si>
  <si>
    <t>-1093113616</t>
  </si>
  <si>
    <t>95,20  "nespevnená krajnica - vetva C"</t>
  </si>
  <si>
    <t>931374594</t>
  </si>
  <si>
    <t>-335796514</t>
  </si>
  <si>
    <t>2*2090,40  "konštrukcia asfaltovej vozovky - vetva C"</t>
  </si>
  <si>
    <t>-186678714</t>
  </si>
  <si>
    <t>-2106496825</t>
  </si>
  <si>
    <t>-1553793875</t>
  </si>
  <si>
    <t>-295214096</t>
  </si>
  <si>
    <t>1149,72  "bitumén"</t>
  </si>
  <si>
    <t>0,418  "odstránená geotextília"</t>
  </si>
  <si>
    <t>892563777</t>
  </si>
  <si>
    <t>1150,138*(25,0-1,0)</t>
  </si>
  <si>
    <t>-1336741778</t>
  </si>
  <si>
    <t>1150,138*4</t>
  </si>
  <si>
    <t>-61206295</t>
  </si>
  <si>
    <t>667136593</t>
  </si>
  <si>
    <t>1696210160</t>
  </si>
  <si>
    <t>229,944  "bituménová  vrstva vozovky hr 50mm"</t>
  </si>
  <si>
    <t>459,888  "bituménová vrstva vozovky hr 70mm"</t>
  </si>
  <si>
    <t>459,888  "bituménová vrstva vozovky hr. 60mm"</t>
  </si>
  <si>
    <t>1991846198</t>
  </si>
  <si>
    <t>2069080556</t>
  </si>
  <si>
    <t>SO 2.02.4 - SO 2.02.4  Dočasné objazdové komunikácie - Vetvy D a E</t>
  </si>
  <si>
    <t>Trvalé dopravné značenie pre celý SO 2.02  dočasné objazdové komunikácie je vykázaný SO 2.02.1  Dočasné objazdové komunikácie - Vetva A.</t>
  </si>
  <si>
    <t xml:space="preserve">    783 - Nátery</t>
  </si>
  <si>
    <t>-1272824470</t>
  </si>
  <si>
    <t>154,50 " trávnatá plocha hr. 0,20m"</t>
  </si>
  <si>
    <t>1358478684</t>
  </si>
  <si>
    <t>154,50*0,2  "zemina z oddrnenia"</t>
  </si>
  <si>
    <t>1520760374</t>
  </si>
  <si>
    <t>30,90  "zemina z oddrnenia"</t>
  </si>
  <si>
    <t>464333236</t>
  </si>
  <si>
    <t>30,90*(25-3)  "zemina z oddrnenia"</t>
  </si>
  <si>
    <t>397076747</t>
  </si>
  <si>
    <t>-2038288422</t>
  </si>
  <si>
    <t>1422,10  "odhumusovanie hr 0,50m"</t>
  </si>
  <si>
    <t>162501172.S</t>
  </si>
  <si>
    <t>Vodorovné premiestnenie výkopku po spevnenej ceste z horniny tr.1-4, nad 10000 m3 na vzdialenosť do 3000 m</t>
  </si>
  <si>
    <t>-1313822063</t>
  </si>
  <si>
    <t>Poznámka k položke:_x000D_
- odvoz v rámci katastrálneho územia</t>
  </si>
  <si>
    <t>1422,10  "zemina z odhumusovania"</t>
  </si>
  <si>
    <t>-54,7  "zemina na spätné zahumusovanie v SO 2.02"</t>
  </si>
  <si>
    <t>Súčet - prebytočná zemina z odhumusovania</t>
  </si>
  <si>
    <t>2135097762</t>
  </si>
  <si>
    <t>1367,40*(10-3)  "prebytočná zemina z odhumusovania"</t>
  </si>
  <si>
    <t>932802052</t>
  </si>
  <si>
    <t>54,70  "zemina na spätné zahumusovanie v SO 2.02"</t>
  </si>
  <si>
    <t>-1020786231</t>
  </si>
  <si>
    <t>Poznámka k položke:_x000D_
- výkop pre priekopu a lôžko vsakovacej priekopy (642,90+301,70 m3) je v SO 2.08.4</t>
  </si>
  <si>
    <t>1391,0  "výkop - cestné teleso"</t>
  </si>
  <si>
    <t>149,46  "výkop chráničky"</t>
  </si>
  <si>
    <t>995152350</t>
  </si>
  <si>
    <t>2540,46/3  "výkop - cestné teleso+chráničky"</t>
  </si>
  <si>
    <t>101190108</t>
  </si>
  <si>
    <t>1540,46  "výkopová zemina - cestné teleso+chráničky"</t>
  </si>
  <si>
    <t>-1711969574</t>
  </si>
  <si>
    <t>-647232905</t>
  </si>
  <si>
    <t>1540,46*(25-3)  "výkopová zemina - cestné teleso+chráničky"</t>
  </si>
  <si>
    <t>1103916722</t>
  </si>
  <si>
    <t>171101103.S</t>
  </si>
  <si>
    <t>Uloženie sypaniny do násypu  súdržnej horniny s mierou zhutnenia nad 96 do 100 % podľa Proctor-Standard</t>
  </si>
  <si>
    <t>-998245101</t>
  </si>
  <si>
    <t>20,10  "násyp telesa"</t>
  </si>
  <si>
    <t>103640000210.S</t>
  </si>
  <si>
    <t>Materiál vhodný do násypov</t>
  </si>
  <si>
    <t>1779084019</t>
  </si>
  <si>
    <t>20,10  "násypový materiál"</t>
  </si>
  <si>
    <t>20,1*1,8 'Prepočítané koeficientom množstva</t>
  </si>
  <si>
    <t>-1645437775</t>
  </si>
  <si>
    <t>1285,50  "výmena podložia v hr 0,50m - aktívna zóna"</t>
  </si>
  <si>
    <t>583410004400.S</t>
  </si>
  <si>
    <t>Štrkodrva frakcia 0-63 mm</t>
  </si>
  <si>
    <t>-1498497602</t>
  </si>
  <si>
    <t>1285,5*1,8 'Prepočítané koeficientom množstva</t>
  </si>
  <si>
    <t>1574850382</t>
  </si>
  <si>
    <t>- vetva D a E</t>
  </si>
  <si>
    <t>(1391,0+149,46)*1,8  "výkopová zemina  - cestné teleso+chráničky  "</t>
  </si>
  <si>
    <t>30,9*1,65  "zemina z oddrnenia"</t>
  </si>
  <si>
    <t>36935597</t>
  </si>
  <si>
    <t>92,74  "zásyp zeminou - chráničky vetva D "</t>
  </si>
  <si>
    <t>20,74  "zásyp zeminou - chráničky vetva E"</t>
  </si>
  <si>
    <t>29,95  "zásyp betónom - chráničky vetva D"</t>
  </si>
  <si>
    <t>6,05  "zásyp betónom - chráničky vetva E"</t>
  </si>
  <si>
    <t>1336860388</t>
  </si>
  <si>
    <t>92,74  "chráničky vetva D "</t>
  </si>
  <si>
    <t>20,74  "chráničky vetva E"</t>
  </si>
  <si>
    <t>-679810641</t>
  </si>
  <si>
    <t>29,95  "chráničky vetva D"</t>
  </si>
  <si>
    <t>6,05  "chráničky vetva E"</t>
  </si>
  <si>
    <t>180401211.S</t>
  </si>
  <si>
    <t>Založenie trávnika lúčneho výsevom v rovine alebo na svahu do 1:5</t>
  </si>
  <si>
    <t>16899827</t>
  </si>
  <si>
    <t>1449,6</t>
  </si>
  <si>
    <t>005720001400.S</t>
  </si>
  <si>
    <t>Osivá tráv - semená parkovej zmesi</t>
  </si>
  <si>
    <t>-1549531781</t>
  </si>
  <si>
    <t>1449,6*0,0309 'Prepočítané koeficientom množstva</t>
  </si>
  <si>
    <t>181101102.S</t>
  </si>
  <si>
    <t>Úprava pláne v zárezoch v hornine 1-4 so zhutnením</t>
  </si>
  <si>
    <t>484691756</t>
  </si>
  <si>
    <t>1613,3  "CB I vozovka"</t>
  </si>
  <si>
    <t>963,8  "CB II vozovka"</t>
  </si>
  <si>
    <t>1585354828</t>
  </si>
  <si>
    <t>Poznámka k položke:_x000D_
- v rámci katastrálneho územia</t>
  </si>
  <si>
    <t>1367,40  "prebytočná zemina z odhumusovania"</t>
  </si>
  <si>
    <t>182101101.S</t>
  </si>
  <si>
    <t>Svahovanie trvalých svahov v zárezoch v hornine triedy 1-4</t>
  </si>
  <si>
    <t>446582164</t>
  </si>
  <si>
    <t>1449,60</t>
  </si>
  <si>
    <t>-1504611799</t>
  </si>
  <si>
    <t>2913,0  "pod vymenené podložie"</t>
  </si>
  <si>
    <t>693110002000.S</t>
  </si>
  <si>
    <t>Geotextília polypropylénová netkaná 200 g/m2</t>
  </si>
  <si>
    <t>485341965</t>
  </si>
  <si>
    <t>2913*1,02 'Prepočítané koeficientom množstva</t>
  </si>
  <si>
    <t>2000308124</t>
  </si>
  <si>
    <t>- vetva D</t>
  </si>
  <si>
    <t>6*21,0  "6xDN110 -NN"</t>
  </si>
  <si>
    <t>11*21,0  "11xDN400 -SLP"</t>
  </si>
  <si>
    <t>Medzisúčet - vetva D</t>
  </si>
  <si>
    <t>- vetva E</t>
  </si>
  <si>
    <t>3*16,0  "3xDN110 - 2xoptokábel"</t>
  </si>
  <si>
    <t>1*16,0  "1xDN110 - vodovod"</t>
  </si>
  <si>
    <t>Medzisúčet - vetva E</t>
  </si>
  <si>
    <t>-1499442228</t>
  </si>
  <si>
    <t>-vetva D</t>
  </si>
  <si>
    <t>2*21,0  "2xDN160 "</t>
  </si>
  <si>
    <t>3*21,0  "3xDN160  - VN22kV ZSDi"</t>
  </si>
  <si>
    <t>4*21,0  "4xDN160 - VN22kV PSBS "</t>
  </si>
  <si>
    <t>-2053959017</t>
  </si>
  <si>
    <t>1*21  "1xDN200"</t>
  </si>
  <si>
    <t>930249643</t>
  </si>
  <si>
    <t>1480,8  "konštrukcia CB I vozovky "</t>
  </si>
  <si>
    <t>963,8  "konštrukcia CB II vozovky"</t>
  </si>
  <si>
    <t>564871116.S</t>
  </si>
  <si>
    <t>Podklad zo štrkodrviny s rozprestretím a zhutnením, po zhutnení hr. 300 mm</t>
  </si>
  <si>
    <t>-933317877</t>
  </si>
  <si>
    <t>132,50  "konštrukcia dopravného ostrovčeka"</t>
  </si>
  <si>
    <t>564962111.S</t>
  </si>
  <si>
    <t>Podklad z mechanicky spevneného kameniva MSK s rozprestretím a zhutnením, po zhutnení hr. 200 mm</t>
  </si>
  <si>
    <t>-1037701181</t>
  </si>
  <si>
    <t>99,60  "konštrukcia dopravného ostrovčeka"</t>
  </si>
  <si>
    <t>809080076</t>
  </si>
  <si>
    <t>703,50  "konštrukcia CB II vozovky"</t>
  </si>
  <si>
    <t>567133114.S</t>
  </si>
  <si>
    <t>Podklad z kameniva stmeleného cementom s rozprestretím a zhutnením, CBGM C 5/6, po zhutnení hr. 190 mm</t>
  </si>
  <si>
    <t>-826970985</t>
  </si>
  <si>
    <t>1204,2  "konštrukcia CB I vozovky "</t>
  </si>
  <si>
    <t>569831111.S</t>
  </si>
  <si>
    <t>Spevnenie krajníc alebo komun. pre peších s rozpr. a zhutnením, štrkodrvinou hr. 100 mm</t>
  </si>
  <si>
    <t>-284369845</t>
  </si>
  <si>
    <t>431,0  "nespevnená krajnica"</t>
  </si>
  <si>
    <t>569903310.S</t>
  </si>
  <si>
    <t>Zhotovenie zemných krajníc z nenamŕzavého materiálu</t>
  </si>
  <si>
    <t>-1712316900</t>
  </si>
  <si>
    <t>Poznámka k položke:_x000D_
- vrátane materálu</t>
  </si>
  <si>
    <t>137,80  " dosypanie nespevnenej krajnice"</t>
  </si>
  <si>
    <t>581140312.S</t>
  </si>
  <si>
    <t>Kryt cementobetónový cestných komunikácií skupiny CB III pre TDZ IV, V a VI, hr. 220 mm</t>
  </si>
  <si>
    <t>-35402156</t>
  </si>
  <si>
    <t>581150113.S</t>
  </si>
  <si>
    <t>Kryt cementobetónový cestných komunikácií skupiny CB I pre TDZ I a II, hr. 280 mm</t>
  </si>
  <si>
    <t>1436757984</t>
  </si>
  <si>
    <t>1157,40  "konštrukcia CB I vozovky "</t>
  </si>
  <si>
    <t>1666270834</t>
  </si>
  <si>
    <t>657,60  "konštrukcia CB II vozovky"</t>
  </si>
  <si>
    <t>582137110.S</t>
  </si>
  <si>
    <t>Metličková úprava povrchu betónu</t>
  </si>
  <si>
    <t>60650698</t>
  </si>
  <si>
    <t>Poznámka k položke:_x000D_
- vrátane povrchovej úpravy SEALER</t>
  </si>
  <si>
    <t>840147167</t>
  </si>
  <si>
    <t>137,80  "zvodidlo s výškovými nábehmi - 101,80+3x12m"</t>
  </si>
  <si>
    <t>1356750355</t>
  </si>
  <si>
    <t>912291111.S</t>
  </si>
  <si>
    <t>Osadenie smerového stĺpika plastového</t>
  </si>
  <si>
    <t>-477747609</t>
  </si>
  <si>
    <t>16,0  "smerové stĺpiky"</t>
  </si>
  <si>
    <t>404490000100.S</t>
  </si>
  <si>
    <t>Cestný stĺpik CS - 1250 mm, fólia II. triedy</t>
  </si>
  <si>
    <t>1017366972</t>
  </si>
  <si>
    <t>912293110.S</t>
  </si>
  <si>
    <t>Osadenie a montáž nadstavca smerového stĺpika na cestné zvodidlo</t>
  </si>
  <si>
    <t>-861591272</t>
  </si>
  <si>
    <t>Poznámka k položke:_x000D_
- vrátane odrazky</t>
  </si>
  <si>
    <t>21,0</t>
  </si>
  <si>
    <t>916361113.S</t>
  </si>
  <si>
    <t>Osadenie cestného obrubníka betónového ležatého do lôžka z betónu prostého tr. C 25/30 s bočnou oporou</t>
  </si>
  <si>
    <t>2138457259</t>
  </si>
  <si>
    <t>111,30</t>
  </si>
  <si>
    <t>592170000900.S</t>
  </si>
  <si>
    <t>Obrubník cestný so skosením, lxšxv 1000x150x300 mm</t>
  </si>
  <si>
    <t>217304281</t>
  </si>
  <si>
    <t>111,3*1,01 'Prepočítané koeficientom množstva</t>
  </si>
  <si>
    <t>919716110.S</t>
  </si>
  <si>
    <t>Oceľová výstuž cementobet. krytu zo zvar. sietí KARI, priemer drôtu 8/8 mm, veľkosť oka 150x150 mm</t>
  </si>
  <si>
    <t>-502300127</t>
  </si>
  <si>
    <t>2*81,85  "konštrukcia CB I vozovky - časť vetvy D, vetva E"</t>
  </si>
  <si>
    <t>2*461,70  "konštrukcia CB II vozovky - časť vetvy D, vetva B"</t>
  </si>
  <si>
    <t>2*34,30  "konštrukcia CB III vozovky - dopravný ostrovček"</t>
  </si>
  <si>
    <t>919716311.S</t>
  </si>
  <si>
    <t>Vystuženie kontrakčných škár v cementobet. kryte klznými tŕňmi priem. 25 mm dĺ. 500 mm</t>
  </si>
  <si>
    <t>-998145542</t>
  </si>
  <si>
    <t>1950,0  "konštrukcia CB I vozovky - časť vetvy D, vetva E"</t>
  </si>
  <si>
    <t>6577,0  "konštrukcia CB II vozovky - časť vetvy D, vetva B"</t>
  </si>
  <si>
    <t>166,0  "konštrukcia CB III vozovky - dopravný ostrovček"</t>
  </si>
  <si>
    <t>919716312.S</t>
  </si>
  <si>
    <t>Vystuženie dilatačných škár v cementobet. kryte klznými tŕňmi priem. 25 mm dĺ. 500 mm s dištančným prvkom</t>
  </si>
  <si>
    <t>1650845947</t>
  </si>
  <si>
    <t>33,0  "konštrukcia CB I vozovky - časť vetvy D, vetva E"</t>
  </si>
  <si>
    <t>209,0  "konštrukcia CB II vozovky - časť vetvy D, vetva B"</t>
  </si>
  <si>
    <t>919716325.S</t>
  </si>
  <si>
    <t>Vystuženie kontrakčných škár v cementobet. kryte kotvami priem. 20 mm dĺ. 800 mm</t>
  </si>
  <si>
    <t>-1694857383</t>
  </si>
  <si>
    <t>237,0  "konštrukcia CB I vozovky - časť vetvy D, vetva E"</t>
  </si>
  <si>
    <t>756,0  "konštrukcia CB II vozovky - časť vetvy D, vetva B"</t>
  </si>
  <si>
    <t>919716330.S</t>
  </si>
  <si>
    <t>Dodatočné vystuženie škár v cementobet. kryte tyčovou výstužou dĺ 1,0m</t>
  </si>
  <si>
    <t>-2005379782</t>
  </si>
  <si>
    <t>12,0  "12 prúty dĺ 1,0m pr 16mm - konštrukcia CB I vozovky -  časť vetvy D, vetva E"</t>
  </si>
  <si>
    <t>33,0  "33 prútov dĺ 1,0m pr 16mm - konštrukcia CB II vozovky - časť vetvy D, vetva B"</t>
  </si>
  <si>
    <t>919722110.S</t>
  </si>
  <si>
    <t>Kontrakčné škáry rezané v cementobet. kryte priečne šírky 10 mm</t>
  </si>
  <si>
    <t>-1284746905</t>
  </si>
  <si>
    <t xml:space="preserve">Poznámka k položke:_x000D_
- vrátane trvalo pružnej asfaltovej zálievky za horúca N2 </t>
  </si>
  <si>
    <t>310,0  "priečna kontrakčná škára v CB I vozovke - časť vetvy D, vetva E"</t>
  </si>
  <si>
    <t>1077,0  "priečna kontrakčná škára v CB II vozovke - časť vetvy D, vetva B"</t>
  </si>
  <si>
    <t>41,4   "priečna kontrakčná škára v CB III vozovke - dopravný ostrovček"</t>
  </si>
  <si>
    <t>919723110.S</t>
  </si>
  <si>
    <t>Kontrakčné škáry rezané v cementobet. kryte pozdĺžné šírky 10 mm</t>
  </si>
  <si>
    <t>-1893234153</t>
  </si>
  <si>
    <t>236,7  "pozdĺžná kontrakčná škára v CB I vozovke - časť vetvy D, vetva E"</t>
  </si>
  <si>
    <t>756,2  "pozdĺžná kontrakčná škára v CB II vozovke - časť vetvy D, vetva B"</t>
  </si>
  <si>
    <t>919726160.S</t>
  </si>
  <si>
    <t>Rezanie priečnych alebo pozdĺžnych dilatačných škár živičných plôch šírky 8 mm hĺbky do 60 mm</t>
  </si>
  <si>
    <t>2037323743</t>
  </si>
  <si>
    <t>Poznámka k položke:_x000D_
- vrátane trvalo pružnej asfaltovej zálievky za horúca N2 a polystyrénu alebo dilatačnej PE vložky hr. 20mm na styku podkladnej vrstvy</t>
  </si>
  <si>
    <t>52,1  "dilatačná priečna škára v CB II vozovke - časť vetvy D, vetva B- styk asfaltovej vozovky a CB I vozovky"</t>
  </si>
  <si>
    <t>919726731.S</t>
  </si>
  <si>
    <t>Tesnenie dilatačných škár zálievkou za tepla pre komôrku s tesniacim profilom š. 20 mm hl. 30 mm</t>
  </si>
  <si>
    <t>570685891</t>
  </si>
  <si>
    <t>Poznámka k položke:_x000D_
- vrátane trvalo pružnej asfaltovej zálievky za horúca N2 a polystyrénu</t>
  </si>
  <si>
    <t>107,4  "dilatačná škára v CB I vozovke - časť vetvy D, vetva E"</t>
  </si>
  <si>
    <t>52,1  "dilatačná škára v CB II vozovke - časť vetvy D, vetva B"</t>
  </si>
  <si>
    <t>919735122.S</t>
  </si>
  <si>
    <t>Skosenie hrán CB dosiek rezaním</t>
  </si>
  <si>
    <t>-361015273</t>
  </si>
  <si>
    <t>654,0  "konštrukcia CB I vozovky - časť vetvy D, vetva E"</t>
  </si>
  <si>
    <t>1885,4  "konštrukcia CB II vozovky - časť vetvy D, vetva B"</t>
  </si>
  <si>
    <t>41,4  "konštrukcia CB III vozovky - dopravný ostrovček"</t>
  </si>
  <si>
    <t>783</t>
  </si>
  <si>
    <t>Nátery</t>
  </si>
  <si>
    <t>783898111.S</t>
  </si>
  <si>
    <t>Náter betónových povrchov komunikácií</t>
  </si>
  <si>
    <t>441286816</t>
  </si>
  <si>
    <t xml:space="preserve">Poznámka k položke:_x000D_
- červený náter_x000D_
</t>
  </si>
  <si>
    <t>-1976816716</t>
  </si>
  <si>
    <t>-1614497047</t>
  </si>
  <si>
    <t>SO 2.03 - SO 2.03  Úprava štátnej cesty</t>
  </si>
  <si>
    <t xml:space="preserve">    99 - Presun hmôt HSV</t>
  </si>
  <si>
    <t>M - Práce a dodávky M</t>
  </si>
  <si>
    <t xml:space="preserve">    21-M - Elektromontáže</t>
  </si>
  <si>
    <t>111101102.S</t>
  </si>
  <si>
    <t>Oddrnenie trávnatej plochy s príp. premiestnením a uložením na hromady do 50 m, pri celk. ploche nad 1000 do 10000m2</t>
  </si>
  <si>
    <t>1709203172</t>
  </si>
  <si>
    <t>5198,50 " trávnatá plocha hr. 0,20m"</t>
  </si>
  <si>
    <t>113152120.S</t>
  </si>
  <si>
    <t>Frézovanie asf. podkladu alebo krytu bez prek., plochy do 500 m2, pruh š. do 0,5 m, hr. 40 mm  0,100 t</t>
  </si>
  <si>
    <t>-582464458</t>
  </si>
  <si>
    <t>55,30  "asfaltová obrusná vrstva hr 0,04m - preplátovanie vozovky"</t>
  </si>
  <si>
    <t>113152131.S</t>
  </si>
  <si>
    <t>Frézovanie asf. podkladu alebo krytu bez prek., plochy do 500 m2, pruh š. do 0,5 m, hr. 60 mm  0,152 t</t>
  </si>
  <si>
    <t>1724666060</t>
  </si>
  <si>
    <t>55,30  "asfaltová ložná vrstva hr 0,06m - preplátovanie vozovky"</t>
  </si>
  <si>
    <t>113157325.S</t>
  </si>
  <si>
    <t>Odstránenie podkladu alebo krytu z kameniva hrubého drveného v ploche nad 200 m2 strojne, hr. vrstvy nad 400 do 500 mm,  -0,72000t</t>
  </si>
  <si>
    <t>-284767714</t>
  </si>
  <si>
    <t>1706,80  "konštrukcia plochy stavebného dvora - ŠD hr 500mm"</t>
  </si>
  <si>
    <t>1141530213</t>
  </si>
  <si>
    <t>6298,10  "odhumusovanie hr 0,50m"</t>
  </si>
  <si>
    <t>-1704424437</t>
  </si>
  <si>
    <t>Poznámka k položke:_x000D_
- odvoz v rámci katastrálného územia</t>
  </si>
  <si>
    <t>6298,10  "zemina z odhumusovania"</t>
  </si>
  <si>
    <t>-3516,60  "zemina na spätné zahumusovanie v SO 2.03"</t>
  </si>
  <si>
    <t>-1762490985</t>
  </si>
  <si>
    <t>Poznámka k položke:_x000D_
- odvoz v rámci katastrálného územia do 10 km</t>
  </si>
  <si>
    <t>2781,50*(10-3)  "prebytočná zemina z odhumusovania"</t>
  </si>
  <si>
    <t>1397581346</t>
  </si>
  <si>
    <t>853,40  "stavebný dvor - odhumusovanie hr 0,50m"</t>
  </si>
  <si>
    <t>2267,20  "skládka humusu - odhumusovanie hr 0,50m"</t>
  </si>
  <si>
    <t>1465956502</t>
  </si>
  <si>
    <t>Poznámka k položke:_x000D_
- uloženie na medziskládku - spätné zahumusovanie v SO 2.03</t>
  </si>
  <si>
    <t>3120,60  " zemina z odhumusovania - stavebný dvor+skládka humusu"</t>
  </si>
  <si>
    <t>-428213585</t>
  </si>
  <si>
    <t>3120,60  "zemina z odhumusovania - stavebný dvor+skládka humusu"</t>
  </si>
  <si>
    <t>122301102.S</t>
  </si>
  <si>
    <t>Odkopávka a prekopávka nezapažená v hornine 4, nad 100 do 1000 m3</t>
  </si>
  <si>
    <t>-458477446</t>
  </si>
  <si>
    <t>156,94  "výkop pre chráničky - vetva A"</t>
  </si>
  <si>
    <t>114,85  "výkop pre chráničky - vetva C"</t>
  </si>
  <si>
    <t>-1273203176</t>
  </si>
  <si>
    <t>271,9/3  "výkop pre chráničky - vetva A a C"</t>
  </si>
  <si>
    <t>-1929058183</t>
  </si>
  <si>
    <t>5474,8  "výkop - cestné teleso"</t>
  </si>
  <si>
    <t>2146,50  "výkop - lôžko vsakovacej priekopy"</t>
  </si>
  <si>
    <t>14,80  "výkop - priekopy pod mostom</t>
  </si>
  <si>
    <t>2006260416</t>
  </si>
  <si>
    <t>7636,10/3  "výkop pre cestné teleso"</t>
  </si>
  <si>
    <t>-1196516690</t>
  </si>
  <si>
    <t>271,79  "výkopová zemina - chráničky"</t>
  </si>
  <si>
    <t>495579343</t>
  </si>
  <si>
    <t>61059894</t>
  </si>
  <si>
    <t>271,79 *(25-3)  "výkopová zemina - chráničky"</t>
  </si>
  <si>
    <t>1217198036</t>
  </si>
  <si>
    <t>1268936802</t>
  </si>
  <si>
    <t>1706,80*0,5  "štrkodrva hr 500mm - odstránenie stavebného dvora"</t>
  </si>
  <si>
    <t>655269708</t>
  </si>
  <si>
    <t>-882195536</t>
  </si>
  <si>
    <t>1706,80*0,5*(25-3)  "štrkodrva hr 500mm - odstránenie stavebného dvora"</t>
  </si>
  <si>
    <t>1527219900</t>
  </si>
  <si>
    <t>7636,10  "výkopová zemina  - cestné teleso"</t>
  </si>
  <si>
    <t>5198,5*0,20  "zemina z oddrnenia"</t>
  </si>
  <si>
    <t>-1101354968</t>
  </si>
  <si>
    <t>-1886161584</t>
  </si>
  <si>
    <t xml:space="preserve">Poznámka k položke:_x000D_
- nevhodná zemina na skládku do 25 km_x000D_
</t>
  </si>
  <si>
    <t>7636,10*(25-3)  "výkopová zemina  - cestné teleso"</t>
  </si>
  <si>
    <t>5198,5*0,20*(25-3)  "zemina z oddrnenia"</t>
  </si>
  <si>
    <t>-676484273</t>
  </si>
  <si>
    <t>-713255663</t>
  </si>
  <si>
    <t>Poznámka k položke:_x000D_
- uloženie na medziskládku do 10km, spätné naloženie a odvoz miesto použitia</t>
  </si>
  <si>
    <t>3516,60  "zemina na spätné zamumusovanie v SO 2.03"</t>
  </si>
  <si>
    <t>1746017807</t>
  </si>
  <si>
    <t>-1955880092</t>
  </si>
  <si>
    <t>56811,50  "násyp telesa"</t>
  </si>
  <si>
    <t>364169233</t>
  </si>
  <si>
    <t>56811,50  "násypový materiál"</t>
  </si>
  <si>
    <t>56811,5*1,8 'Prepočítané koeficientom množstva</t>
  </si>
  <si>
    <t>1742360336</t>
  </si>
  <si>
    <t>4518,20  "aktívna zóna hr 0,50m"</t>
  </si>
  <si>
    <t>-153414287</t>
  </si>
  <si>
    <t>4518,2*1,8 'Prepočítané koeficientom množstva</t>
  </si>
  <si>
    <t>171101113.S</t>
  </si>
  <si>
    <t>Uloženie sypaniny pre výmenu podložia</t>
  </si>
  <si>
    <t>-1266778535</t>
  </si>
  <si>
    <t>11904,30  "výmena podložia pod násypom"</t>
  </si>
  <si>
    <t>-1312378369</t>
  </si>
  <si>
    <t>11904,3*1,8 'Prepočítané koeficientom množstva</t>
  </si>
  <si>
    <t>-857697555</t>
  </si>
  <si>
    <t>1039,70*1,65  "zemina z oddrnenia"</t>
  </si>
  <si>
    <t>7636,10 *1,8  "výkopová zemina - nevhodná - cestné teleso"</t>
  </si>
  <si>
    <t>(156,9+114,85)*1,8  "výkopová zemina - nevhodná - chráničky</t>
  </si>
  <si>
    <t>853,4*1,8  "štrkodrva hr 500mm - odstránenie stavebného dvora"</t>
  </si>
  <si>
    <t>1790150282</t>
  </si>
  <si>
    <t>109,51+66,12  "zásyp zeminou - vetva A+C"</t>
  </si>
  <si>
    <t>47,42+48,73  "zásyp betónom - vetva A+C"</t>
  </si>
  <si>
    <t>103640000200.S</t>
  </si>
  <si>
    <t>58921533</t>
  </si>
  <si>
    <t>109,51  "chráničky - vetva A"</t>
  </si>
  <si>
    <t>66,12  "chráničky - vetva C"</t>
  </si>
  <si>
    <t>175,63*1,89 'Prepočítané koeficientom množstva</t>
  </si>
  <si>
    <t>-32747401</t>
  </si>
  <si>
    <t>47,42  "chráničky - vetva A"</t>
  </si>
  <si>
    <t>48,73  "chráničky - vetva C"</t>
  </si>
  <si>
    <t>-826964421</t>
  </si>
  <si>
    <t xml:space="preserve">17583,0  </t>
  </si>
  <si>
    <t>1425547060</t>
  </si>
  <si>
    <t>17583*0,0309 'Prepočítané koeficientom množstva</t>
  </si>
  <si>
    <t>-1319999059</t>
  </si>
  <si>
    <t>1706,80  "stavebný dvor"</t>
  </si>
  <si>
    <t>4534,40  "skládka humusu"</t>
  </si>
  <si>
    <t>-1397802697</t>
  </si>
  <si>
    <t>6241,2*0,0309 'Prepočítané koeficientom množstva</t>
  </si>
  <si>
    <t>670921364</t>
  </si>
  <si>
    <t>11018,0  "asfaltová vozovka"</t>
  </si>
  <si>
    <t>1135,90  "cementobetónová vozovka"</t>
  </si>
  <si>
    <t>-1726977192</t>
  </si>
  <si>
    <t>1706,80  "stavebný dvor - úprava podložia"</t>
  </si>
  <si>
    <t>181301113.S</t>
  </si>
  <si>
    <t>Rozprestretie ornice v rovine, plocha nad 500 m2, hr. do 200 mm</t>
  </si>
  <si>
    <t>1869321044</t>
  </si>
  <si>
    <t>Poznámka k položke:_x000D_
- spätné zahumusovanie z SO 2.03 (3516,6 m3)</t>
  </si>
  <si>
    <t>17583,0  "zahumusovanie hr 200mm - materiál z odhumusovania"</t>
  </si>
  <si>
    <t>364761415</t>
  </si>
  <si>
    <t>Poznámka k položke:_x000D_
- v rámci katastrálného uzemia</t>
  </si>
  <si>
    <t>2781,50  "prebytočná zemina z odhumusovania"</t>
  </si>
  <si>
    <t>391876273</t>
  </si>
  <si>
    <t>Poznámka k položke:_x000D_
- spätné zahumusovanie - materiál z SO 2.03</t>
  </si>
  <si>
    <t>1706,80  "stavebný dvor - zahumusovanie hr 0,50m"</t>
  </si>
  <si>
    <t>4534,40  "skládka humusu - zamumusovanie hr 0,50m"</t>
  </si>
  <si>
    <t>668932443</t>
  </si>
  <si>
    <t xml:space="preserve">4340,0 </t>
  </si>
  <si>
    <t>182201101.S</t>
  </si>
  <si>
    <t>Svahovanie trvalých svahov v násype</t>
  </si>
  <si>
    <t>-1400585096</t>
  </si>
  <si>
    <t>13243,0</t>
  </si>
  <si>
    <t>211971121.S</t>
  </si>
  <si>
    <t>Zhotovenie opláštenia výplne z geotextílie, v ryhe alebo v záreze pri rozvinutej šírke oplášt. od 0 do 2, 5 m</t>
  </si>
  <si>
    <t>741372826</t>
  </si>
  <si>
    <t>5547,50  "vsakovacie priekopy"</t>
  </si>
  <si>
    <t>693110004501.S</t>
  </si>
  <si>
    <t>Separačno-textílna geotextília</t>
  </si>
  <si>
    <t>571331036</t>
  </si>
  <si>
    <t>5547,5*1,02 'Prepočítané koeficientom množstva</t>
  </si>
  <si>
    <t>-1250529857</t>
  </si>
  <si>
    <t>21772,20  "úprava podložia pod násypom"</t>
  </si>
  <si>
    <t>274311119.S</t>
  </si>
  <si>
    <t>Prahy mostných konštrukcií z betónu prostého tr. C 25/30</t>
  </si>
  <si>
    <t>-1715228685</t>
  </si>
  <si>
    <t>2,1  "vývarisko - priekopa pod mostom s vývariskom z lomového kameňa"</t>
  </si>
  <si>
    <t>1933887110</t>
  </si>
  <si>
    <t>25214,80  "pod vymenené podložie"</t>
  </si>
  <si>
    <t>699324588</t>
  </si>
  <si>
    <t>25214,8*1,02 'Prepočítané koeficientom množstva</t>
  </si>
  <si>
    <t>-495836744</t>
  </si>
  <si>
    <t>2*26  "2xDN110 - 2xoptokábel - vetva A"</t>
  </si>
  <si>
    <t>1*26  "1xDN110 - vodovod - vetva A"</t>
  </si>
  <si>
    <t>6*26  "6xDN110 - NN - vetva A"</t>
  </si>
  <si>
    <t>11*26  "11xDN40 - SLP - vetva A"</t>
  </si>
  <si>
    <t>Medzisúčet - vetva A</t>
  </si>
  <si>
    <t>2*29  "2xDN110 - 2xoptokábel - vetva C"</t>
  </si>
  <si>
    <t>6*29  "6xDN110 - NN - vetva C"</t>
  </si>
  <si>
    <t>11*29  "11xDN40 - SLP - vetva C"</t>
  </si>
  <si>
    <t>Medzisúčet - vetva C</t>
  </si>
  <si>
    <t>1359909135</t>
  </si>
  <si>
    <t>2*26  "2xDN160 - vetva A"</t>
  </si>
  <si>
    <t>325639670</t>
  </si>
  <si>
    <t>1*26  "1xDN200 - vetva A"</t>
  </si>
  <si>
    <t>6*26  "6xDN200 - VN - vetva A"</t>
  </si>
  <si>
    <t>10*29  "10xDN200 - VN22kV PSBS - vetva C"</t>
  </si>
  <si>
    <t>451541111.S</t>
  </si>
  <si>
    <t>Lôžko pod potrubie, stoky a drobné objekty, v otvorenom výkope zo štrkodrvy 0-63 mm</t>
  </si>
  <si>
    <t>572501000</t>
  </si>
  <si>
    <t>1073,30  "vsakovacie priekopy"</t>
  </si>
  <si>
    <t>451573141.S</t>
  </si>
  <si>
    <t>Lôžko pod potrubie, stoky a drobné objekty, v otvorenom výkope zo štrkopiesku 0-32 mm</t>
  </si>
  <si>
    <t>-780629143</t>
  </si>
  <si>
    <t>1242189045</t>
  </si>
  <si>
    <t>10283,0  "konštrukcia asfaltovej vozovky "</t>
  </si>
  <si>
    <t>1782624467</t>
  </si>
  <si>
    <t>1092,0  "konštrukcia CB vozovky - vetva A a C"</t>
  </si>
  <si>
    <t>564871118.S</t>
  </si>
  <si>
    <t>Podklad zo štrkodrviny s rozprestretím a zhutnením, po zhutnení hr. 500 mm</t>
  </si>
  <si>
    <t>-1166809176</t>
  </si>
  <si>
    <t>1706,80  "spevnenie plochy stavebného dvora"</t>
  </si>
  <si>
    <t>564871114.S</t>
  </si>
  <si>
    <t>Podklad zo štrkodrviny s rozprestretím a zhutnením, po zhutnení hr. 280 mm</t>
  </si>
  <si>
    <t>1058753956</t>
  </si>
  <si>
    <t>129,1  "konštrukcia dopravného ostrovčeka"</t>
  </si>
  <si>
    <t>-158817389</t>
  </si>
  <si>
    <t>120,5  "konštrukcia dopravného ostrovčeka"</t>
  </si>
  <si>
    <t>-1571003176</t>
  </si>
  <si>
    <t>752,6  "konštrukcia CB vozovky - vetva A a C"</t>
  </si>
  <si>
    <t>-1373883802</t>
  </si>
  <si>
    <t>8161,0  "konštrukcia asfaltovej vozovky "</t>
  </si>
  <si>
    <t>-52570498</t>
  </si>
  <si>
    <t>2313,0  "nespevnená krajnica"</t>
  </si>
  <si>
    <t>1972008472</t>
  </si>
  <si>
    <t>648,30  " dosypanie nespevnenej krajnice"</t>
  </si>
  <si>
    <t>-96438956</t>
  </si>
  <si>
    <t>8080,50  "konštrukcia asfaltovej vozovky "</t>
  </si>
  <si>
    <t>1782528014</t>
  </si>
  <si>
    <t>8066,5  "konštrukcia asfaltovej vozovky "</t>
  </si>
  <si>
    <t>-1021402710</t>
  </si>
  <si>
    <t>8052,0  "konštrukcia asfaltovej vozovky "</t>
  </si>
  <si>
    <t>-895634192</t>
  </si>
  <si>
    <t>27,7*2  "konštrukcia asfaltovej vozovky - preplátovanie "</t>
  </si>
  <si>
    <t>576131311.S</t>
  </si>
  <si>
    <t>Koberec asfaltový modifikovaný I.tr. mastixový SMA 11 O  strednozrnný, po zhutnení hr. 40 mm š. do 3 m</t>
  </si>
  <si>
    <t>-237380382</t>
  </si>
  <si>
    <t>-1035950098</t>
  </si>
  <si>
    <t>27,7  "konštrukcia asfaltovej vozovky - preplátovanie "</t>
  </si>
  <si>
    <t>577154451.S</t>
  </si>
  <si>
    <t>Asfaltový betón vrstva ložná AC 22 L v pruhu š. do 3 m z modifik. asfaltu tr. I, po zhutnení hr. 60 mm</t>
  </si>
  <si>
    <t>887894309</t>
  </si>
  <si>
    <t>1949315039</t>
  </si>
  <si>
    <t>-1549049829</t>
  </si>
  <si>
    <t>-714301902</t>
  </si>
  <si>
    <t>1111950881</t>
  </si>
  <si>
    <t>731,6  "konštrukcia CB vozovky - vetva A a C"</t>
  </si>
  <si>
    <t>80</t>
  </si>
  <si>
    <t>268595007</t>
  </si>
  <si>
    <t>81</t>
  </si>
  <si>
    <t>Dlažba z lomového kameňa do lôžka z betónu tr. C 25/30</t>
  </si>
  <si>
    <t>-919669337</t>
  </si>
  <si>
    <t>9,60  "priekopa pod mostom s vývariskom z lomového kameňa"</t>
  </si>
  <si>
    <t>82</t>
  </si>
  <si>
    <t>599142110.S</t>
  </si>
  <si>
    <t>Vyplnenie dilatačných alebo pracovných škár trvalo pružnou zálievkou za horúca - typ N2</t>
  </si>
  <si>
    <t>690068615</t>
  </si>
  <si>
    <t>27,50</t>
  </si>
  <si>
    <t>83</t>
  </si>
  <si>
    <t>547447188</t>
  </si>
  <si>
    <t>1272,0  "zvodidlo s výškovými nábehmi - 1248,0+2x12m"</t>
  </si>
  <si>
    <t>84</t>
  </si>
  <si>
    <t>369948427</t>
  </si>
  <si>
    <t>85</t>
  </si>
  <si>
    <t>568833824</t>
  </si>
  <si>
    <t>7,0  "smerové stĺpiky"</t>
  </si>
  <si>
    <t>86</t>
  </si>
  <si>
    <t>226657447</t>
  </si>
  <si>
    <t>87</t>
  </si>
  <si>
    <t>-920699610</t>
  </si>
  <si>
    <t>62,0</t>
  </si>
  <si>
    <t>88</t>
  </si>
  <si>
    <t>914001110.S</t>
  </si>
  <si>
    <t xml:space="preserve">Presun cestnej zvislej dopravnej značky </t>
  </si>
  <si>
    <t>104508316</t>
  </si>
  <si>
    <t>Poznámka k položke:_x000D_
- demontáž, presun a montaž DZ</t>
  </si>
  <si>
    <t>1,0  "posun značky 360-71  - Smerová predzvesť"</t>
  </si>
  <si>
    <t>89</t>
  </si>
  <si>
    <t>-167676207</t>
  </si>
  <si>
    <t>27,0  "ZDZ"</t>
  </si>
  <si>
    <t>90</t>
  </si>
  <si>
    <t>-1317895732</t>
  </si>
  <si>
    <t>91</t>
  </si>
  <si>
    <t>1400386784</t>
  </si>
  <si>
    <t>92</t>
  </si>
  <si>
    <t>902142008</t>
  </si>
  <si>
    <t>93</t>
  </si>
  <si>
    <t>873968553</t>
  </si>
  <si>
    <t>2,0  "253-50"</t>
  </si>
  <si>
    <t>3,0  "253-70"</t>
  </si>
  <si>
    <t>94</t>
  </si>
  <si>
    <t>404410036235</t>
  </si>
  <si>
    <t>Regulačná značka ZDZ 254 "Zákaz predchádzania", Zn lisovaná, V2 - kruh 600 mm, RA2, P3, E2, SP1</t>
  </si>
  <si>
    <t>-309998891</t>
  </si>
  <si>
    <t>134</t>
  </si>
  <si>
    <t>404410036325</t>
  </si>
  <si>
    <t>Regulačná značka ZDZ 264 "Koniec zákazu predchádzania", Zn lisovaná, V2 - kruh 600 mm, RA2, P3, E2, SP1</t>
  </si>
  <si>
    <t>184286042</t>
  </si>
  <si>
    <t>96</t>
  </si>
  <si>
    <t>404410175878</t>
  </si>
  <si>
    <t>Návesť ZDZ 340-50 "Miestna návesť (hranica samosprávneho kraja,1 riadok)", Zn lisovaná, V2-600x900 mm, RA2, P3, E2, SP1</t>
  </si>
  <si>
    <t>1028471237</t>
  </si>
  <si>
    <t>97</t>
  </si>
  <si>
    <t>404410175882</t>
  </si>
  <si>
    <t>Návesť ZDZ 340-52 "Miestna návesť (hranica okresu,1 riadok)", Zn lisovaná, V2-600x900 mm, RA2, P3, E2, SP1</t>
  </si>
  <si>
    <t>-422739871</t>
  </si>
  <si>
    <t>98</t>
  </si>
  <si>
    <t>404410175884</t>
  </si>
  <si>
    <t>Návesť ZDZ 340-53 "Miestna návesť (hranica okresu,2 riadky)", Zn lisovaná, V2-600x900 mm, RA2, P3, E2, SP1</t>
  </si>
  <si>
    <t>655256080</t>
  </si>
  <si>
    <t>99</t>
  </si>
  <si>
    <t>-1872769250</t>
  </si>
  <si>
    <t>135</t>
  </si>
  <si>
    <t>404410176204.S</t>
  </si>
  <si>
    <t>Smerová predzvesť ZDZ 360-51, retroreflexia RA2, pozinkovaná</t>
  </si>
  <si>
    <t>-188112389</t>
  </si>
  <si>
    <t>136</t>
  </si>
  <si>
    <t>404410177270.S</t>
  </si>
  <si>
    <t>Tabuľový smerník 363-55 , Zn lisovaná, RA2</t>
  </si>
  <si>
    <t>-18468671</t>
  </si>
  <si>
    <t>100</t>
  </si>
  <si>
    <t>-355307783</t>
  </si>
  <si>
    <t>26,0</t>
  </si>
  <si>
    <t>101</t>
  </si>
  <si>
    <t>763082064</t>
  </si>
  <si>
    <t>102</t>
  </si>
  <si>
    <t>-47020265</t>
  </si>
  <si>
    <t>1642,00  "VDZ"</t>
  </si>
  <si>
    <t>103</t>
  </si>
  <si>
    <t>1994249757</t>
  </si>
  <si>
    <t>138,70</t>
  </si>
  <si>
    <t>104</t>
  </si>
  <si>
    <t>-1724902290</t>
  </si>
  <si>
    <t>138,7*1,01 'Prepočítané koeficientom množstva</t>
  </si>
  <si>
    <t>105</t>
  </si>
  <si>
    <t>-278537963</t>
  </si>
  <si>
    <t>2*102,10  "konštrukcia CB vozovky - vetva A a C"</t>
  </si>
  <si>
    <t>2*29,6  "konštrukcia CB vozovky - dopravný ostrovček"</t>
  </si>
  <si>
    <t>106</t>
  </si>
  <si>
    <t>-1259694292</t>
  </si>
  <si>
    <t>1180,0  "konštrukcia CB vozovky - vetva A a C"</t>
  </si>
  <si>
    <t>191,0 "konštrukcia CB vozovky - dopravný ostrovček"</t>
  </si>
  <si>
    <t>107</t>
  </si>
  <si>
    <t>1105320267</t>
  </si>
  <si>
    <t>136,0  "konštrukcia CB vozovky - vetva A a C"</t>
  </si>
  <si>
    <t>108</t>
  </si>
  <si>
    <t>346186989</t>
  </si>
  <si>
    <t>3,0  "3 prúty dĺ 1,0m pr 16mm - konštrukcia CB vozovky - vetva A a C"</t>
  </si>
  <si>
    <t>109</t>
  </si>
  <si>
    <t>919720132.S</t>
  </si>
  <si>
    <t>Geomreža pre vystuženie asfaltových vrstiev komunikácií zo sklenných vlákien s geotextíliou, pozdĺžna pevnosť v ťahu nad 50 do 100 kN/m</t>
  </si>
  <si>
    <t>-1457088909</t>
  </si>
  <si>
    <t>55,2  "konštrukcia asfaltovej vozovky  - preplátovanie"</t>
  </si>
  <si>
    <t>110</t>
  </si>
  <si>
    <t>693210003400.S</t>
  </si>
  <si>
    <t>Geomreža sklovláknitá, pevnosť v ťahu 100 kN/m, výstužná do asfaltových vrstiev vozoviek</t>
  </si>
  <si>
    <t>76272601</t>
  </si>
  <si>
    <t>55,2*1,15 'Prepočítané koeficientom množstva</t>
  </si>
  <si>
    <t>111</t>
  </si>
  <si>
    <t>-542116270</t>
  </si>
  <si>
    <t>192,9  "priečna kontrakčná škára v CB I vozovke - vetva A a C"</t>
  </si>
  <si>
    <t>47,7  "priečna kontrakčná škára v CB III vozovke - dopravný ostrovček"</t>
  </si>
  <si>
    <t>112</t>
  </si>
  <si>
    <t>707858888</t>
  </si>
  <si>
    <t>136,1  "pozdĺžna kontrakčná škára v CB I vozovke -vetva A a C"</t>
  </si>
  <si>
    <t>113</t>
  </si>
  <si>
    <t>890763901</t>
  </si>
  <si>
    <t>26,8  "dilatačná priečna škára - styk asfaltovej vozovky a CB I vozovky"</t>
  </si>
  <si>
    <t>114</t>
  </si>
  <si>
    <t>-1405278648</t>
  </si>
  <si>
    <t>123,1  "dilatačná škára v CB I vozovke - vetva A a C"</t>
  </si>
  <si>
    <t>115</t>
  </si>
  <si>
    <t>919735111.S</t>
  </si>
  <si>
    <t>Rezanie existujúceho asfaltového krytu alebo podkladu hĺbky do 50 mm</t>
  </si>
  <si>
    <t>-1275908623</t>
  </si>
  <si>
    <t>55,20  "pri búraní a frézovaní"</t>
  </si>
  <si>
    <t>27,60  "na asfaltovú zálievku"</t>
  </si>
  <si>
    <t>116</t>
  </si>
  <si>
    <t>679693618</t>
  </si>
  <si>
    <t>452,2  "konštrukcia CB vozovky - vetva A a C"</t>
  </si>
  <si>
    <t>47,7 "konštrukcia CB vozovky - dopravný ostrovček"</t>
  </si>
  <si>
    <t>117</t>
  </si>
  <si>
    <t>935112112.S</t>
  </si>
  <si>
    <t>Osad. priekop. žľabu do lôžka hr. 100 mm z betónu C 25/30, z betón. dosiek akejkoľ. veľk.</t>
  </si>
  <si>
    <t>873171647</t>
  </si>
  <si>
    <t>118</t>
  </si>
  <si>
    <t>592270000100.S</t>
  </si>
  <si>
    <t>Tvárnica priekopová a melioračná, prídlažba betónová, rozmer 500x500x80 mm</t>
  </si>
  <si>
    <t>1956984415</t>
  </si>
  <si>
    <t>1,5*3,0*10  "skĺzy s vývariskom 10 ks"</t>
  </si>
  <si>
    <t>45*4,04 'Prepočítané koeficientom množstva</t>
  </si>
  <si>
    <t>119</t>
  </si>
  <si>
    <t>935112211.S</t>
  </si>
  <si>
    <t>Osadenie priekop. žľabu z betón. priekopových tvárnic šírky 500- 800 mm do betónu C 25/30</t>
  </si>
  <si>
    <t>1138165057</t>
  </si>
  <si>
    <t>147,80  "skĺzy s vývariskom"</t>
  </si>
  <si>
    <t>120</t>
  </si>
  <si>
    <t>592270000450.S</t>
  </si>
  <si>
    <t>Priekopová tvárnica, rozmer 620x300x154,5 mm</t>
  </si>
  <si>
    <t>-502630833</t>
  </si>
  <si>
    <t>147,8*3,36 'Prepočítané koeficientom množstva</t>
  </si>
  <si>
    <t>121</t>
  </si>
  <si>
    <t>201571376</t>
  </si>
  <si>
    <t>123,20  "priekopa pod mostom s vývariskom z lomového kameňa"</t>
  </si>
  <si>
    <t>122</t>
  </si>
  <si>
    <t>-1986726200</t>
  </si>
  <si>
    <t>123,2*3,36 'Prepočítané koeficientom množstva</t>
  </si>
  <si>
    <t>123</t>
  </si>
  <si>
    <t>966005960.S</t>
  </si>
  <si>
    <t xml:space="preserve">Dočasné dopravné značenie </t>
  </si>
  <si>
    <t>1196067125</t>
  </si>
  <si>
    <t>Poznámka k položke:_x000D_
- predpoklad prenájmu a použitie DDZ - podľa POV:_x000D_
1. etapa = 2 mesiace: 19 ks zvislých značiek; 7 ks smerovacia doska 702; 6 ks  smerovacia doska šípová 702 a 14 ks stĺpikov s podstavcom_x000D_
2. etapa = 8 mesiacov: 23 ks zvislých značiek; 8 ks smerovacia doska 702 a 14 ks stĺpikov s podstavcom_x000D_
3. etapa = 2 mesiacov: 23 ks zvislých značiek; 8 ks smerovacia doska 702 a 14 ks stĺpikov s podstavcom_x000D_
4. etapa = 2 mesiace: 49 ks zvislých značiek; 8 ks smerovacia doska 702; 1 ks zábrana 701; 2 ks prenosná svetelná signalizácia a 34 ks stĺpikov s podstavcom_x000D_
5. etapa = 2 mesiace: 12 ks zvislých značiek; 3 ks smerovacia doska 702; 6 ks smerovacia doska šípová 702  a 10 ks stĺpikov s podstavcom</t>
  </si>
  <si>
    <t>1,0  "montáž, demontáž a prenájom"</t>
  </si>
  <si>
    <t>124</t>
  </si>
  <si>
    <t>966006210.S</t>
  </si>
  <si>
    <t xml:space="preserve">Posun zvislej dopravnej značky </t>
  </si>
  <si>
    <t>123353559</t>
  </si>
  <si>
    <t>125</t>
  </si>
  <si>
    <t>-1097518459</t>
  </si>
  <si>
    <t>13,936  "bitumén"</t>
  </si>
  <si>
    <t>126</t>
  </si>
  <si>
    <t>-1654266913</t>
  </si>
  <si>
    <t>13,936*24</t>
  </si>
  <si>
    <t>127</t>
  </si>
  <si>
    <t>-189994142</t>
  </si>
  <si>
    <t>Poznámka k položke:_x000D_
- uloženie na medziskládku do 20m</t>
  </si>
  <si>
    <t>13,936*4</t>
  </si>
  <si>
    <t>128</t>
  </si>
  <si>
    <t>-2110573139</t>
  </si>
  <si>
    <t>5,53  "frézovaná obrusná vrstva hr 0,04m"</t>
  </si>
  <si>
    <t>8,406  "frézovaná ložná vrstva hr 0,06m"</t>
  </si>
  <si>
    <t>Presun hmôt HSV</t>
  </si>
  <si>
    <t>129</t>
  </si>
  <si>
    <t>998225111.S</t>
  </si>
  <si>
    <t>Presun hmôt pre pozemnú komunikáciu a letisko s krytom asfaltovým akejkoľvek dĺžky objektu</t>
  </si>
  <si>
    <t>656287867</t>
  </si>
  <si>
    <t>130</t>
  </si>
  <si>
    <t>1781838230</t>
  </si>
  <si>
    <t>Práce a dodávky M</t>
  </si>
  <si>
    <t>21-M</t>
  </si>
  <si>
    <t>Elektromontáže</t>
  </si>
  <si>
    <t>131</t>
  </si>
  <si>
    <t>210411121.S</t>
  </si>
  <si>
    <t>Montáž a dodávka meteostanice</t>
  </si>
  <si>
    <t>369938493</t>
  </si>
  <si>
    <t>Poznámka k položke:_x000D_
- vrátane príslušenstva</t>
  </si>
  <si>
    <t>1,0  "meteostanica +vozovkový senzor"</t>
  </si>
  <si>
    <t>132</t>
  </si>
  <si>
    <t>-722504260</t>
  </si>
  <si>
    <t>133</t>
  </si>
  <si>
    <t>-904920346</t>
  </si>
  <si>
    <t>SO 2.04 - SO 2.04  Mostný objekt cestného nadjazdu</t>
  </si>
  <si>
    <t xml:space="preserve">    6 - Úpravy povrchov, podlahy, osadenie</t>
  </si>
  <si>
    <t xml:space="preserve">    711 - Izolácie proti vode a vlhkosti</t>
  </si>
  <si>
    <t>115101202.S</t>
  </si>
  <si>
    <t>Čerpanie vody na dopravnú výšku do 10 m s priemerným prítokom litrov za minútu nad 500 l do 1000 l</t>
  </si>
  <si>
    <t>hod</t>
  </si>
  <si>
    <t>-497310304</t>
  </si>
  <si>
    <t>45*24*1  "Opora 1 =45dní*24hod*1čerpadlo"</t>
  </si>
  <si>
    <t>45*24*1  "Pilier P2 =45dní*24hod*1čerpadlo"</t>
  </si>
  <si>
    <t>45*24*1  "Opora 3 =45dní*24hod*1čerpadlo"</t>
  </si>
  <si>
    <t>131301103.S</t>
  </si>
  <si>
    <t>Výkop nezapaženej jamy v hornine 4, nad 1000 do 10000 m3</t>
  </si>
  <si>
    <t>1252185378</t>
  </si>
  <si>
    <t>(16,35*18,71)+(16,17*18,7)  "výkopy O1 a O3"</t>
  </si>
  <si>
    <t>24,91*18,65  "výkopy P2"</t>
  </si>
  <si>
    <t>131301109.S</t>
  </si>
  <si>
    <t>Hĺbenie nezapažených jám a zárezov. Príplatok za lepivosť horniny 4</t>
  </si>
  <si>
    <t>2131826967</t>
  </si>
  <si>
    <t>1072,860/3</t>
  </si>
  <si>
    <t>162501132.S</t>
  </si>
  <si>
    <t>Vodorovné premiestnenie výkopku po nespevnenej ceste z horniny tr.1-4, nad 100 do 1000 m3 na vzdialenosť do 3000 m</t>
  </si>
  <si>
    <t>-1131970927</t>
  </si>
  <si>
    <t>Poznámka k položke:_x000D_
- odvoz na skládku</t>
  </si>
  <si>
    <t>1072,86  "výkopová zemina"</t>
  </si>
  <si>
    <t>162501133.S</t>
  </si>
  <si>
    <t>Vodorovné premiestnenie výkopku po nespevnenej ceste z horniny tr.1-4, nad 100 do 1000 m3, príplatok k cene za každých ďalšich a začatých 1000 m</t>
  </si>
  <si>
    <t>992930978</t>
  </si>
  <si>
    <t>1072,86*(25-3)  "výkopová zemina"</t>
  </si>
  <si>
    <t>1181693974</t>
  </si>
  <si>
    <t>132301101.S</t>
  </si>
  <si>
    <t>Výkop ryhy do šírky 600 mm v horn.4 do 100 m3</t>
  </si>
  <si>
    <t>2096794024</t>
  </si>
  <si>
    <t>0,5*0,8*(19,7+19,7+18,6+19,04)  "výkopy pre prahy spevnenia"</t>
  </si>
  <si>
    <t>132301109.S</t>
  </si>
  <si>
    <t>Príplatok za lepivosť pri hĺbení rýh šírky do 600 mm zapažených i nezapažených s urovnaním dna v hornine 4</t>
  </si>
  <si>
    <t>-345460469</t>
  </si>
  <si>
    <t>30,186/3</t>
  </si>
  <si>
    <t>-537318311</t>
  </si>
  <si>
    <t>30,186  "výkopová zemina"</t>
  </si>
  <si>
    <t>1261554360</t>
  </si>
  <si>
    <t>30,186*(25-3)  "výkopová zemina"</t>
  </si>
  <si>
    <t>-1227146869</t>
  </si>
  <si>
    <t>-1929840099</t>
  </si>
  <si>
    <t>(1072,86+30,186)*1,8  "výkopová zemina"</t>
  </si>
  <si>
    <t>-1848577920</t>
  </si>
  <si>
    <t>(8,2*13,83)+(4,66*15,3)+ (5,9*1,5+16,342*3,41)  "zásyp základu O1</t>
  </si>
  <si>
    <t>(8,2*13,83)+(4,68*15,3)+(5,9*1,5+16,35*3,41)  "zásyp základu O3</t>
  </si>
  <si>
    <t>(24,91*18,65)-(5,08*14,4)  "zásyp piliera P2"</t>
  </si>
  <si>
    <t>418,65+406,85+395,26+298,71  "násypové kužele"</t>
  </si>
  <si>
    <t>729404096</t>
  </si>
  <si>
    <t>2409,784*1,89 'Prepočítané koeficientom množstva</t>
  </si>
  <si>
    <t>802757700</t>
  </si>
  <si>
    <t>1184,125  "zásyp obaľovaných čiel G1-G3 - za oporou O1 a O2"</t>
  </si>
  <si>
    <t>97,778  "zásyp za oporou G1 - za oporou O1 a O2</t>
  </si>
  <si>
    <t>3069740</t>
  </si>
  <si>
    <t>1281,903*1,89 'Prepočítané koeficientom množstva</t>
  </si>
  <si>
    <t>212312111.S</t>
  </si>
  <si>
    <t>Lôžko pre trativod z betónu prostého</t>
  </si>
  <si>
    <t>391934592</t>
  </si>
  <si>
    <t>0,37*(13,02*2)  "podklad pod drenážnu rúrku"</t>
  </si>
  <si>
    <t>212341111.S</t>
  </si>
  <si>
    <t>Obetónovanie drenážnych rúr medzerovitým betónom</t>
  </si>
  <si>
    <t>-987000087</t>
  </si>
  <si>
    <t>2,526  "drenážny betón okolo odvodnenia opôr"</t>
  </si>
  <si>
    <t>212752127.S</t>
  </si>
  <si>
    <t>Trativody z flexodrenážnych rúr DN 150</t>
  </si>
  <si>
    <t>-1145837673</t>
  </si>
  <si>
    <t>26,40  "trativody z perforovaného potrubia 360°"</t>
  </si>
  <si>
    <t>273321611.S</t>
  </si>
  <si>
    <t>Betón základových konštrukcií, železový (bez výstuže), tr. C 35/45</t>
  </si>
  <si>
    <t>-1904605142</t>
  </si>
  <si>
    <t>(1,0*1,8*2+1,0*2,71*2)*0,15  "spevnenie za hranou rímsy hr. 150mm"</t>
  </si>
  <si>
    <t>273362021.S</t>
  </si>
  <si>
    <t>Výstuž základových dosiek zo zvár. sietí KARI</t>
  </si>
  <si>
    <t>-869477232</t>
  </si>
  <si>
    <t>(1,0*1,8*2+1,0*2,71*2)*0,079  "kari sieť 7,9kg/m2"</t>
  </si>
  <si>
    <t>273362111.S</t>
  </si>
  <si>
    <t>Výstuž základových dosiek z betonárskej ocele B500 (10505)  mostných konštrukcií</t>
  </si>
  <si>
    <t>-1263055938</t>
  </si>
  <si>
    <t>Poznámka k položke:_x000D_
- odhad 150kg/m3</t>
  </si>
  <si>
    <t>20,609  "základ opora O1 a O3"</t>
  </si>
  <si>
    <t>10,973  "Základ pilier P2"</t>
  </si>
  <si>
    <t>-1404065823</t>
  </si>
  <si>
    <t>3,885  "vývarisko"</t>
  </si>
  <si>
    <t>30,816  "betónové prahy spevnenia"</t>
  </si>
  <si>
    <t>0,021  "obetónovanie rúry vyvedenia odvodnenia"</t>
  </si>
  <si>
    <t>274313521.S</t>
  </si>
  <si>
    <t>Betón základových pásov, prostý tr. C 12/15</t>
  </si>
  <si>
    <t>1945881049</t>
  </si>
  <si>
    <t>0,15*(4,2*15,5)  "podkladný betón O1"</t>
  </si>
  <si>
    <t>0,15*(4,2*15,5)  "podkladný betón O2"</t>
  </si>
  <si>
    <t>0,15*(4,2*14,60)  "pokladný betón P2"</t>
  </si>
  <si>
    <t>2,29  "podkladný betón vývarisko"</t>
  </si>
  <si>
    <t>274321511.S</t>
  </si>
  <si>
    <t>Betón základových pásov, železový (bez výstuže), tr. C 30/37</t>
  </si>
  <si>
    <t>-62294018</t>
  </si>
  <si>
    <t>4,49*15,3*2  "základ opory O1 a O2"</t>
  </si>
  <si>
    <t>5,08*14,4  "základ piliera P2"</t>
  </si>
  <si>
    <t>0,0525*(3,15+3,15+2,38)*2  "základ pod krídla z bet. panelov s geomrežami (K1.1 a K1.2)"</t>
  </si>
  <si>
    <t>0,0525*((3,15+3,15+1,65)+(3,15+3,15+2,18))  "základ pod krídla z bet. panelov s geomrežami (K3.1 a K3.2)"</t>
  </si>
  <si>
    <t>274354111.S</t>
  </si>
  <si>
    <t>Debnenie základových pásov mostných konštrukcií - zhotovenie</t>
  </si>
  <si>
    <t>-1922368584</t>
  </si>
  <si>
    <t>0,15*(4,2+15,5)*2 *2  "podkladný betón O1 a O2"</t>
  </si>
  <si>
    <t>0,15*(4,2+14,6)*2  "podkladný betón P2"</t>
  </si>
  <si>
    <t>Medzisúčet</t>
  </si>
  <si>
    <t>(1,1*15,3*2+4,48*2)*2  "základ opory O1 a O3"</t>
  </si>
  <si>
    <t>1,2*14,4*2+5,08*2  "základ piliera P2"</t>
  </si>
  <si>
    <t>0,15*((0,35*3)+(3,15+3,15+2,38)*2)*2  "základ pod krídla z bet. panelov s geomrežami (k1.1 a K1.2)"</t>
  </si>
  <si>
    <t>0,15*(0,35*3+(2*(3,15+3,15+1,65)))+0,15*(0,35*3+(2*(3,15+3,15+2,18))) "základ pod krídla z bet. panelov s geomrežami (K1.1 a K1.2)"</t>
  </si>
  <si>
    <t>274354211.S</t>
  </si>
  <si>
    <t>Debnenie základových pásov mostných konštrukcií - odstránenie</t>
  </si>
  <si>
    <t>-1008238349</t>
  </si>
  <si>
    <t>317171121.S</t>
  </si>
  <si>
    <t>Kotvenie monolitického betónu rímsy do mostovky kotvou do vývrtu</t>
  </si>
  <si>
    <t>161561468</t>
  </si>
  <si>
    <t>198,0  "kotvenie rímsy chemickou kotvou pr 20mm dl 0,3m s povrchovou úpravou podľa PD"</t>
  </si>
  <si>
    <t>317321110.S</t>
  </si>
  <si>
    <t>Osadenie lícnych prefabrikátov z betónu železového triedy C 35/45</t>
  </si>
  <si>
    <t>1103047593</t>
  </si>
  <si>
    <t xml:space="preserve">Poznámka k položke:_x000D_
- vrátane dodávky lícných prefabrikátov a dosky CETRIS_x000D_
</t>
  </si>
  <si>
    <t xml:space="preserve">(63,05+63,58)*0,05*0,7  "dĺ x š x v  - lícne prefabrikáty na rímse mosta" </t>
  </si>
  <si>
    <t>317321119.S</t>
  </si>
  <si>
    <t>Mostové rímsy z betónu železového triedy C 35/45</t>
  </si>
  <si>
    <t>1768358620</t>
  </si>
  <si>
    <t>0,335*63,05+0,377*63,58  "mostné rímsy s úpravou pracovných a dilatačných škár"</t>
  </si>
  <si>
    <t>317353121.S</t>
  </si>
  <si>
    <t>Debnenie mostných ríms všetkých tvarov - zhotovenie</t>
  </si>
  <si>
    <t>1342467529</t>
  </si>
  <si>
    <t>0,43*63,05+0,48*63,58</t>
  </si>
  <si>
    <t>317353221.S</t>
  </si>
  <si>
    <t>Debnenie mostových ríms všetkých tvarov - odstránenie</t>
  </si>
  <si>
    <t>657283859</t>
  </si>
  <si>
    <t>317361216.S</t>
  </si>
  <si>
    <t>Výstuž mostných ríms z betonárskej ocele B500 (10505)</t>
  </si>
  <si>
    <t>352584986</t>
  </si>
  <si>
    <t>Poznámka k položke:_x000D_
- odhad 200kg/m3</t>
  </si>
  <si>
    <t>9,018</t>
  </si>
  <si>
    <t>327280100.S</t>
  </si>
  <si>
    <t>Vystužené oporné múry s lícovými betónovými prefabrikovanými panelmi, s horizontálnymi výstužnými geosyntetickými pásmi</t>
  </si>
  <si>
    <t>-2033027759</t>
  </si>
  <si>
    <t>63,00  "krídla K1.1 a K1.2"</t>
  </si>
  <si>
    <t>53,85  "krídla K3.1 a K3.2"</t>
  </si>
  <si>
    <t>327280101.S</t>
  </si>
  <si>
    <t>Vystužené oporné konštrukcie s horizontálnymi výstužnými geosyntetickými pásmi</t>
  </si>
  <si>
    <t>-1332307116</t>
  </si>
  <si>
    <t>Poznámka k položke:_x000D_
- súčasťou dodávky obaľovaného čelá sú aj prvky konštrukie obaľovaného čelá:_x000D_
- kari sieť 8/100x8/100 spolu= 253,60m2_x000D_
 kari sieť pre oporu O1= 136,55 m2 _x000D_
 kari sieť pre oporu O3 = 117,05 m2_x000D_
 - geotextília spolu = 359,94 m2_x000D_
 geotextília pre oporu O1 = 193,22m2_x000D_
 geotextília pre oporu O3=166,72 m2</t>
  </si>
  <si>
    <t>(10,12+4*10,19+2*10,16)*13,005  "obaľované čelo za oporou O1 - geomreža jednoosá"</t>
  </si>
  <si>
    <t>(10,22+3*10,19+2*10,16)*13,005  "obaľované čelo za oporou O3 - geomreža jednoosá"</t>
  </si>
  <si>
    <t>334323128.S</t>
  </si>
  <si>
    <t>Mostné opory a úložné prahy z betónu železového tr. C 30/37</t>
  </si>
  <si>
    <t>516254582</t>
  </si>
  <si>
    <t>Poznámka k položke:_x000D_
- pracovné škáry vyplnené pružným tmelom a opatrené izoláciou v zmasle PD</t>
  </si>
  <si>
    <t>80,966  "opora O1 - driek +záverný múrik+bločky"</t>
  </si>
  <si>
    <t>18,098  "krídla K1.1 a K1.2"</t>
  </si>
  <si>
    <t>9,905  "múr pri K1.1 a K1.2"</t>
  </si>
  <si>
    <t>76,769  "opora O3 - driek+záverný múrik+bločky"</t>
  </si>
  <si>
    <t>17,126  "krídla K3.1 a K3.2"</t>
  </si>
  <si>
    <t>9,856  "múr pri K3.1 a K3.2"</t>
  </si>
  <si>
    <t>334323149.S</t>
  </si>
  <si>
    <t>Mostné piliere a stĺpy z betónu železového tr. C 35/45</t>
  </si>
  <si>
    <t>-1049976287</t>
  </si>
  <si>
    <t>47,066  "pilier P2 - stojky a ÚP+bločky"</t>
  </si>
  <si>
    <t>334351112.S</t>
  </si>
  <si>
    <t>Debnenie mostných konštrukcií-opôr a pilierov výšky do 20 m, zhotovenie</t>
  </si>
  <si>
    <t>-465163385</t>
  </si>
  <si>
    <t>221,283  "opora O1 - driek+záverný múrik+bločky"</t>
  </si>
  <si>
    <t>89,588  "krídla K1.1 a K1.2"</t>
  </si>
  <si>
    <t>210,992  "opora O3 - driek+záverný múrik+bloček"</t>
  </si>
  <si>
    <t>85,358  "krídla K3.1 a K3.2"</t>
  </si>
  <si>
    <t>153,437  "pilier P2 - stojky a ÚP+bločky"</t>
  </si>
  <si>
    <t>334351212.S</t>
  </si>
  <si>
    <t>Debnenie mostných konštrukcií-opôr a pilierov výšky do 20 m, odstránenie</t>
  </si>
  <si>
    <t>-1510535615</t>
  </si>
  <si>
    <t>334362137.S</t>
  </si>
  <si>
    <t>Výstuž opôr a pilierov z betonárskej ocele B500 (10505) mostných konštrukcií</t>
  </si>
  <si>
    <t>530728381</t>
  </si>
  <si>
    <t xml:space="preserve">Poznámka k položke:_x000D_
- vrátane výstuže základov a krídiel_x000D_
- odhad 150kg/m3 - pre opory a krídla_x000D_
- odhad 180kg/m3 - pre pilier_x000D_
</t>
  </si>
  <si>
    <t>16,345  "opora O1 + krídla K1.1 a K1.2</t>
  </si>
  <si>
    <t>15,563  "opora O3 + krídla K3.1 a K3.2"</t>
  </si>
  <si>
    <t>8,472  "pilier P2"</t>
  </si>
  <si>
    <t>421321216.S</t>
  </si>
  <si>
    <t>Mostné nosné konštrukcie doskové prechodové z betónu železového tr. C 12/15</t>
  </si>
  <si>
    <t>-1557455320</t>
  </si>
  <si>
    <t>0,1*5,88*10,885*2  "podkladný betón prechodovej dosky"</t>
  </si>
  <si>
    <t>421321218.S</t>
  </si>
  <si>
    <t>Mostné nosné konštrukcie doskové prechodové z betónu železového tr. C 30/37</t>
  </si>
  <si>
    <t>-913515460</t>
  </si>
  <si>
    <t>1,815*10,885*2  "prechodová doska"</t>
  </si>
  <si>
    <t>421351212.S</t>
  </si>
  <si>
    <t>Debnenie prechodovej dosky konštrukcie mostov - zhotovenie</t>
  </si>
  <si>
    <t>1071768713</t>
  </si>
  <si>
    <t>4,618  "podkladný betón prechodovej dosky"</t>
  </si>
  <si>
    <t>13,74  "prechodové dosky"</t>
  </si>
  <si>
    <t>421351312.S</t>
  </si>
  <si>
    <t>Debnenie prechodovej dosky konštrukcie mostov - odstránenie</t>
  </si>
  <si>
    <t>-229285819</t>
  </si>
  <si>
    <t>421362116.S</t>
  </si>
  <si>
    <t>Výstuž prechodovej dosky z betonárskej ocele B500 (10505) mostných konštrukcií</t>
  </si>
  <si>
    <t>317845763</t>
  </si>
  <si>
    <t>7,19</t>
  </si>
  <si>
    <t>421321238.S</t>
  </si>
  <si>
    <t>Mostné nosné konštrukcie doskové z betónu železového tr. C 30/37</t>
  </si>
  <si>
    <t>1281459420</t>
  </si>
  <si>
    <t>2,82*42,72  "spriahovacia doska"</t>
  </si>
  <si>
    <t xml:space="preserve">(13,4*0,62)*2+(13,4*1,14)  "priečniky O1+O3 a P2  </t>
  </si>
  <si>
    <t>421351221.S</t>
  </si>
  <si>
    <t>Debnenie nosnej konštrukcie mostov - zhotovenie</t>
  </si>
  <si>
    <t>-1651909154</t>
  </si>
  <si>
    <t>42,73*0,2*2+14,11*0,2*2  "spriahovacia doska - len bočné hrany"</t>
  </si>
  <si>
    <t>(2,52*14,1*2)+(3,04*14,1)  "priečniky - koncové+medziľahlý</t>
  </si>
  <si>
    <t>421351321.S</t>
  </si>
  <si>
    <t>Debnenie nosnej konštrukcie mostov - odstránenie</t>
  </si>
  <si>
    <t>-251038546</t>
  </si>
  <si>
    <t>421362136.S</t>
  </si>
  <si>
    <t>Výstuž spriahnutej dosky z betonárskej ocele B500 (10505) mostných konštrukcií</t>
  </si>
  <si>
    <t>1859252862</t>
  </si>
  <si>
    <t>30,472  "spriahujúca doska+priečniky"</t>
  </si>
  <si>
    <t>423121113.S</t>
  </si>
  <si>
    <t>Osadenie mostného prefabrikovaného nosníka v celku hm. nad 10 do 25 t</t>
  </si>
  <si>
    <t>1563458924</t>
  </si>
  <si>
    <t xml:space="preserve">Poznámka k položke:_x000D_
- osadenie nosníkov s použitím autožeriavu, ktorý je nutné prepätkovať 4-krát z dôvodu maximálnej prípustnej výšky žeriava </t>
  </si>
  <si>
    <t xml:space="preserve">26,0 </t>
  </si>
  <si>
    <t>593830000105.S</t>
  </si>
  <si>
    <t>Mostný prefabrikát dĺ 21,0m; v 0,95m</t>
  </si>
  <si>
    <t>-1673000714</t>
  </si>
  <si>
    <t>26,00  "predpäté prefabrikované nosníky dĺ 21,0 m výška 0,95m"</t>
  </si>
  <si>
    <t>423355311.S</t>
  </si>
  <si>
    <t>Stratené debnenie spriahnutej dosky</t>
  </si>
  <si>
    <t>-1775631100</t>
  </si>
  <si>
    <t>20,125*14,1*2  "spriahovacia doska - dolná hrana"</t>
  </si>
  <si>
    <t>428995002.S</t>
  </si>
  <si>
    <t>Osadenie mostného ložiska elastomerného zaťaženia nad 400 do 1800 kN</t>
  </si>
  <si>
    <t>1007027295</t>
  </si>
  <si>
    <t xml:space="preserve">13*4  </t>
  </si>
  <si>
    <t>593830000301.S</t>
  </si>
  <si>
    <t>Štandartné ložisko všesmerné zaťaženie do 750 kN</t>
  </si>
  <si>
    <t>1864907987</t>
  </si>
  <si>
    <t>13*4  "štandartné všesmerné elastomerové ložiská rozmer 200x300 hr 44mm"</t>
  </si>
  <si>
    <t>435121012.S</t>
  </si>
  <si>
    <t>Osadenie a dodávka prefabrikovaných schodiskových stupňov, hmotnosti do 1,5 t</t>
  </si>
  <si>
    <t>2066025975</t>
  </si>
  <si>
    <t>68,0  "prefabrikované schodiskové stupne rozmer 500x200x750mm"</t>
  </si>
  <si>
    <t>451317779.S</t>
  </si>
  <si>
    <t>Podklad pod prefabrikované schodiskové stupne hr. 150mm z bet. tr. C 25/30</t>
  </si>
  <si>
    <t>-1986883113</t>
  </si>
  <si>
    <t>8,786  "betónové lôžko pod prefabrikované schodiskové stupne"</t>
  </si>
  <si>
    <t>451475120.S</t>
  </si>
  <si>
    <t xml:space="preserve">Podkladová vrstva plastbetónová </t>
  </si>
  <si>
    <t>-1672322140</t>
  </si>
  <si>
    <t>0,41*0,51*52  "pod mostnými ložiskami hr. 15mm"</t>
  </si>
  <si>
    <t>451477121.S</t>
  </si>
  <si>
    <t>Podkladová vrstva plastbetónová drenážna</t>
  </si>
  <si>
    <t>-544486391</t>
  </si>
  <si>
    <t>2,13  "na odvodňovacích trubičkách"</t>
  </si>
  <si>
    <t>4,80  "na odvodňovačoch"</t>
  </si>
  <si>
    <t>6,393  "drenážny kanálik"</t>
  </si>
  <si>
    <t>451573111.S</t>
  </si>
  <si>
    <t>Lôžko pod potrubie, stoky a drobné objekty, zo štrkopiesku do 63 mm</t>
  </si>
  <si>
    <t>745388692</t>
  </si>
  <si>
    <t>Poznámka k položke:_x000D_
- prahy spevnenia</t>
  </si>
  <si>
    <t>(4,0+3,5)*0,2*0,6  "štrkové lôžko hr. 100mm + obsyp rúry"</t>
  </si>
  <si>
    <t>458501111.S</t>
  </si>
  <si>
    <t>Výplňové kliny za oporou z kameniva ťaženého hutneného po vrstvách</t>
  </si>
  <si>
    <t>-1608613783</t>
  </si>
  <si>
    <t>13,83*7,03*0,3*2  "tesniaci obsyp za oporou O1 a O3"</t>
  </si>
  <si>
    <t>458501112.S</t>
  </si>
  <si>
    <t>Výplňové kliny za oporou z kameniva drveného hutneného po vrstvách</t>
  </si>
  <si>
    <t>2071882843</t>
  </si>
  <si>
    <t>26,414  "vertikálna drenážna vrstva zo ŠD fr. 8-16 za výstuženými krídlami K1.1 a K1.2"</t>
  </si>
  <si>
    <t>21,864  "vertikálna drenážna vrstva zo ŠD fr. 8-16 za výstuženými krídlami K3.1 a K3.2"</t>
  </si>
  <si>
    <t>567124115.S</t>
  </si>
  <si>
    <t>Podklad pod dlažbu vodorovne z betónu tr. C 20/25 hr. 150 mm</t>
  </si>
  <si>
    <t>1794841286</t>
  </si>
  <si>
    <t>600,136  "podklad pod kamennú dlažbu"</t>
  </si>
  <si>
    <t>567124116.S</t>
  </si>
  <si>
    <t>Podklad z podkladového betónu tr. C 20/25 hr. 150 mm</t>
  </si>
  <si>
    <t>1542413520</t>
  </si>
  <si>
    <t>9,02  "podklad pod spevnenie za rímsami"</t>
  </si>
  <si>
    <t>1208131626</t>
  </si>
  <si>
    <t>490,13  "spojenie izolácie a ložnej vrstvy vozovky"</t>
  </si>
  <si>
    <t>490,13  "spojenie ložnej a obrusnej vrstvy vozovky"</t>
  </si>
  <si>
    <t>-316900536</t>
  </si>
  <si>
    <t>490,13</t>
  </si>
  <si>
    <t>577144450.S</t>
  </si>
  <si>
    <t>Asfaltový betón vrstva ložná AC 22 L v pruhu š. do 3 m z modifik. asfaltu tr. I, po zhutnení hr. 45 mm</t>
  </si>
  <si>
    <t>1101571827</t>
  </si>
  <si>
    <t>594411111.S</t>
  </si>
  <si>
    <t>Dlažba z lomového kameňa do lôžka z cementovej malty</t>
  </si>
  <si>
    <t>-793972611</t>
  </si>
  <si>
    <t>32,30  "spevnenie pri krídlach"</t>
  </si>
  <si>
    <t>9,92  "spevnenie vývarísk"</t>
  </si>
  <si>
    <t>557,916  "odláždenie svahových kužeľov"</t>
  </si>
  <si>
    <t>599141110.S</t>
  </si>
  <si>
    <t>Vyplnenie škár krytov dláždených akejkoľvek hrúbky elastickou zálievkou</t>
  </si>
  <si>
    <t>928381163</t>
  </si>
  <si>
    <t>126,63  "styk rímsy a vozovky"</t>
  </si>
  <si>
    <t>46,00  "pri mostných záveroch"</t>
  </si>
  <si>
    <t>Úpravy povrchov, podlahy, osadenie</t>
  </si>
  <si>
    <t>622661221.S</t>
  </si>
  <si>
    <t>Náter betónových povrchov mosta epoxidový</t>
  </si>
  <si>
    <t>387307729</t>
  </si>
  <si>
    <t>490,13  "zapečaťujúca vrstva mostovky"</t>
  </si>
  <si>
    <t>622661325.S</t>
  </si>
  <si>
    <t xml:space="preserve">Náter mostných betónových konštrukcií impregnačný polyuretánový </t>
  </si>
  <si>
    <t>859778042</t>
  </si>
  <si>
    <t>219,07  "impregnačný náter rímsy"</t>
  </si>
  <si>
    <t>911131111.S</t>
  </si>
  <si>
    <t>Osadenie a montáž mostného zábradlia oceľového so zvislou výplňou</t>
  </si>
  <si>
    <t>-699884493</t>
  </si>
  <si>
    <t>Poznámka k položke:_x000D_
- kotevné platne osadiť do plastmalty a utesniť tmelom_x000D_
- povrchová úprava v zmysle PD_x000D_
- vrátane zábradlia</t>
  </si>
  <si>
    <t>126,63  "na pravej a ľavej rímse"</t>
  </si>
  <si>
    <t>911333120.S</t>
  </si>
  <si>
    <t>Osadenie a montáž doplňujúcick konštrukcií na mostoch</t>
  </si>
  <si>
    <t>208523448</t>
  </si>
  <si>
    <t>4,0  "meračská značka výškového bodového poľa"</t>
  </si>
  <si>
    <t>14,0  "klincová značka"</t>
  </si>
  <si>
    <t>911334631.S</t>
  </si>
  <si>
    <t>Mostné zvodidlo oceľové zábradľové komplet s náterom, úrovne zachytenia H3</t>
  </si>
  <si>
    <t>442229821</t>
  </si>
  <si>
    <t>126,63</t>
  </si>
  <si>
    <t>914112111.S</t>
  </si>
  <si>
    <t>Montáž a dodávka tabuľky s označením evidenčného čísla mostu</t>
  </si>
  <si>
    <t>-2120399588</t>
  </si>
  <si>
    <t>2,0  "evidenčné číslo mosta"</t>
  </si>
  <si>
    <t>2,0  "identifikačné číslo mosta"</t>
  </si>
  <si>
    <t>916362112.S</t>
  </si>
  <si>
    <t>Osadenie cestného obrubníka betónového stojatého do lôžka z betónu prostého tr. C 16/20 s bočnou oporou</t>
  </si>
  <si>
    <t>-1364689947</t>
  </si>
  <si>
    <t>34,58  "prídlažba pri krídle K1.1 a K1.2"</t>
  </si>
  <si>
    <t>33,39  "prídlažba pri krídle K3.1 a K3.2"</t>
  </si>
  <si>
    <t>13,02  "prídlažba za rímsou"</t>
  </si>
  <si>
    <t>36,912  "pri spevnení kužeľa"</t>
  </si>
  <si>
    <t>592170001000.S</t>
  </si>
  <si>
    <t>Obrubník cestný, lxšxv 1000x150x200 mm, skosenie 15/15 mm</t>
  </si>
  <si>
    <t>27861059</t>
  </si>
  <si>
    <t>13,02  "prídlažbou za rímsou"</t>
  </si>
  <si>
    <t>13,02*1,01 'Prepočítané koeficientom množstva</t>
  </si>
  <si>
    <t>592170002100.S</t>
  </si>
  <si>
    <t>Obrubník cestný, lxšxv 1000x100x200 mm, skosenie 15/15 mm</t>
  </si>
  <si>
    <t>-2079305905</t>
  </si>
  <si>
    <t>67,97  "prídlažba pri krídle"</t>
  </si>
  <si>
    <t>919726711.S</t>
  </si>
  <si>
    <t>Tesnenie dilatačných škár zálievkou za tepla pre komôrku s tesniacim profilom š. 10 mm hl. 20 mm</t>
  </si>
  <si>
    <t>-474480635</t>
  </si>
  <si>
    <t>Poznámka k položke:_x000D_
- dilatačné škáry opatrené pružným tmelom a izoláciou</t>
  </si>
  <si>
    <t>2*0,5  "medzi krídlami K1.1 a K1.2"</t>
  </si>
  <si>
    <t>2*0,6  "medzi krídlami K2.1 a K2.2"</t>
  </si>
  <si>
    <t>1,83*2+1,81*2  "medzi rímsami"</t>
  </si>
  <si>
    <t>931941131.S</t>
  </si>
  <si>
    <t>Osadenie a dodávka dilatačného mostného záveru - posun do 100 mm</t>
  </si>
  <si>
    <t>22446324</t>
  </si>
  <si>
    <t>Poznámka k položke:_x000D_
- mostný záver s jednoduchým tesnením škáry s posunom 80 mm s odhlučnenou úpravou_x000D_
- elektroizolačné prevedenie proti bludným prúdom pre stupeň č. 3</t>
  </si>
  <si>
    <t>14,81  "opora O1"</t>
  </si>
  <si>
    <t>14,81  "opora O3"</t>
  </si>
  <si>
    <t>935111211.S</t>
  </si>
  <si>
    <t>Osadenie priekopového žľabu z betónových priekopových tvárnic šírky nad 500 do 800 mm</t>
  </si>
  <si>
    <t>-867282195</t>
  </si>
  <si>
    <t>31,551  "skĺzy na cestných kuželoch"</t>
  </si>
  <si>
    <t>-1717747762</t>
  </si>
  <si>
    <t>31,551*3,36 'Prepočítané koeficientom množstva</t>
  </si>
  <si>
    <t>935115212.S</t>
  </si>
  <si>
    <t>Štrbinový odvodňovací betónový žľab 450x500 mm pre zaťaženie tr. E 600 kN so spádom dna 0,5 % so základom</t>
  </si>
  <si>
    <t>1436012626</t>
  </si>
  <si>
    <t>12,0  "pri krídle K1.2"</t>
  </si>
  <si>
    <t>11,5  "pri krídle K3.2"</t>
  </si>
  <si>
    <t>936941222.S</t>
  </si>
  <si>
    <t>Osadenie  odvodňovača mostovky do plastbetónu</t>
  </si>
  <si>
    <t>-1788838946</t>
  </si>
  <si>
    <t>Poznámka k položke:_x000D_
- vrátane odvodňovača, drenážneho plastbetónu a závesného hrdla DN 160 napojeného na zberné potrubie</t>
  </si>
  <si>
    <t>12,0</t>
  </si>
  <si>
    <t>936941233.S</t>
  </si>
  <si>
    <t>Osadenie a dodávka odvodňovacích prvkov</t>
  </si>
  <si>
    <t>937936012</t>
  </si>
  <si>
    <t>Poznámka k položke:_x000D_
- vrátane plastbetónu _x000D_
- zaústené do zberného potrubia</t>
  </si>
  <si>
    <t>11,00 "odvodňovacia trubička pr 50mm"</t>
  </si>
  <si>
    <t>936992130.S</t>
  </si>
  <si>
    <t>Montáž a dodávka zberného potrubia DN 180</t>
  </si>
  <si>
    <t>2042646503</t>
  </si>
  <si>
    <t>1,05*2  "vyvedenie drenáže HDPE DN 180"</t>
  </si>
  <si>
    <t>936992141.S</t>
  </si>
  <si>
    <t>Montáž a dodávka zberného potrubia DN 200</t>
  </si>
  <si>
    <t>272520957</t>
  </si>
  <si>
    <t>Poznámka k položke:_x000D_
- vrátane dilatačných medzikusov a závesných systémov_x000D_
- vrátane zhotovenia elektroizolačno- ochranného opratrenia proti BP pre stupeň č.3</t>
  </si>
  <si>
    <t>49,20 "zberné potrubie HDPE DN 200"</t>
  </si>
  <si>
    <t>4,0+3,5  "vyvedenie štrbinového žľabu na terén"</t>
  </si>
  <si>
    <t>977141125.S</t>
  </si>
  <si>
    <t>Vrty pre kotvy do betónu priemeru 22 mm hĺbky 200 mm s vyplnením epoxidovým tmelom</t>
  </si>
  <si>
    <t>99031642</t>
  </si>
  <si>
    <t>198,0  "kotvenie rímsy chemickou kotvou"</t>
  </si>
  <si>
    <t>711</t>
  </si>
  <si>
    <t>Izolácie proti vode a vlhkosti</t>
  </si>
  <si>
    <t>711112001.S</t>
  </si>
  <si>
    <t>Zhotovenie  izolácie proti zemnej vlhkosti zvislá penetračným náterom za studena</t>
  </si>
  <si>
    <t>-1131940329</t>
  </si>
  <si>
    <t>Poznámka k položke:_x000D_
- 1xPN+2xAN</t>
  </si>
  <si>
    <t>252,534+29,73  "opora O1 + krídla K1.1 a K1.2"</t>
  </si>
  <si>
    <t>244,518+25,74  "opora O3 + krídlo K3.1 a K3.2"</t>
  </si>
  <si>
    <t>131,168  "pilier P2"</t>
  </si>
  <si>
    <t>711141559.S</t>
  </si>
  <si>
    <t>Zhotovenie izolácie proti zemnej vlhkosti a tlakovej vode vodorovná NAIP pritavením</t>
  </si>
  <si>
    <t>150786415</t>
  </si>
  <si>
    <t>602,43  "mostná izolácia - nosná konštrukcia"</t>
  </si>
  <si>
    <t>132,122  "pod rímsami - ochrana mostnej izolácie"</t>
  </si>
  <si>
    <t>711142559.S</t>
  </si>
  <si>
    <t>Zhotovenie izolácie proti zemnej vlhkosti a tlakovej vode zvislá NAIP pritavením</t>
  </si>
  <si>
    <t>-1999610772</t>
  </si>
  <si>
    <t>39,00  "opora O1 a O3 po pracovnú škáru"</t>
  </si>
  <si>
    <t>711170141.S</t>
  </si>
  <si>
    <t>Zhotovenie izolácie proti vode a zemnej vlhkosti drenážnou textíliou</t>
  </si>
  <si>
    <t>1137121243</t>
  </si>
  <si>
    <t>158,60  "plošná drenáž rubu mostných opôr O1 a O3"</t>
  </si>
  <si>
    <t>712990030.S</t>
  </si>
  <si>
    <t>Zhotovenie ochrannej vrstvy izoláce geotextíliou</t>
  </si>
  <si>
    <t>1642471275</t>
  </si>
  <si>
    <t>158,60  "ochrana drenážnej textílie"</t>
  </si>
  <si>
    <t>711170142.S</t>
  </si>
  <si>
    <t>Zhotovenie izolácie proti vode a zemnej vlhkosti tesniacími fóliami</t>
  </si>
  <si>
    <t>1508454509</t>
  </si>
  <si>
    <t>Poznámka k položke:_x000D_
- tesniaca fólia s drenážnou funkciou</t>
  </si>
  <si>
    <t>197,49  "prechodová oblasť"</t>
  </si>
  <si>
    <t>767164010.S</t>
  </si>
  <si>
    <t>Montáž zábradlia kompozitného</t>
  </si>
  <si>
    <t>1286876929</t>
  </si>
  <si>
    <t>14,29  "kompozitné zábradlie na schodisku - O1"</t>
  </si>
  <si>
    <t>14,01  "kompozitné zábradlie na schodisku - O3"</t>
  </si>
  <si>
    <t>95</t>
  </si>
  <si>
    <t>631260001025.S</t>
  </si>
  <si>
    <t>Zábradlie kompozitné na schodisku</t>
  </si>
  <si>
    <t>567493647</t>
  </si>
  <si>
    <t>767164013.S</t>
  </si>
  <si>
    <t>Montáž a dodávka zábradlia kompozitného - revízna lávka</t>
  </si>
  <si>
    <t>-905751432</t>
  </si>
  <si>
    <t>41,46  "revízna lávka z kompozitu"</t>
  </si>
  <si>
    <t>767995231.S</t>
  </si>
  <si>
    <t>Montáž a dodávka oceľovej jednokrídlovej bránky</t>
  </si>
  <si>
    <t>2022962814</t>
  </si>
  <si>
    <t xml:space="preserve">1,0  "uzamykateľná brána v 2,5m a š 0,95 - revízna lávka" </t>
  </si>
  <si>
    <t xml:space="preserve">1,0  "uzamykateľná brána v 2,7m a š 0,95 - revízna lávka" </t>
  </si>
  <si>
    <t>1171243045</t>
  </si>
  <si>
    <t>1947153456</t>
  </si>
  <si>
    <t>SO 2.05 - SO 2.05  Okružná križovatka štátnej cesty I/61</t>
  </si>
  <si>
    <t>-1437939691</t>
  </si>
  <si>
    <t>441,50  "trávnatá plocha hr. 0,20m"</t>
  </si>
  <si>
    <t>1296127210</t>
  </si>
  <si>
    <t>914,00  "odhumusovanie hr 0,50m"</t>
  </si>
  <si>
    <t>162501122.S</t>
  </si>
  <si>
    <t>Vodorovné premiestnenie výkopku po spevnenej ceste z horniny tr.1-4, nad 100 do 1000 m3 na vzdialenosť do 3000 m</t>
  </si>
  <si>
    <t>343687193</t>
  </si>
  <si>
    <t>914,00  "zemina z odhumusovania"</t>
  </si>
  <si>
    <t>-280,50  "zemina na spätné zahumusovanie v SO 2.05"</t>
  </si>
  <si>
    <t>162501123.S</t>
  </si>
  <si>
    <t>Vodorovné premiestnenie výkopku po spevnenej ceste z horniny tr.1-4, nad 100 do 1000 m3, príplatok k cene za každých ďalšich a začatých 1000 m</t>
  </si>
  <si>
    <t>1974595237</t>
  </si>
  <si>
    <t>633,50*(10-3)  "prebytočná zemina z odhumusovania"</t>
  </si>
  <si>
    <t>509551417</t>
  </si>
  <si>
    <t>45,6  "výkop pre chráničky"</t>
  </si>
  <si>
    <t>741957802</t>
  </si>
  <si>
    <t>45,6/3  "výkop pre chráničky"</t>
  </si>
  <si>
    <t>1337754722</t>
  </si>
  <si>
    <t>733,40  "výkop - cestné teleso"</t>
  </si>
  <si>
    <t>112,20  "výkop - lôžko vsakovacej priekopy"</t>
  </si>
  <si>
    <t>1667552795</t>
  </si>
  <si>
    <t>845,5/3  "výkop pre cestné teleso"</t>
  </si>
  <si>
    <t>1452944461</t>
  </si>
  <si>
    <t>45,6  "výkopová zemina - chráničky"</t>
  </si>
  <si>
    <t>1661400671</t>
  </si>
  <si>
    <t>925156514</t>
  </si>
  <si>
    <t>45,6*(25-3)  "výkopová zemina - chráničky"</t>
  </si>
  <si>
    <t>989107721</t>
  </si>
  <si>
    <t>-1248239820</t>
  </si>
  <si>
    <t>845,60  "výkopová zemina  - cestné teleso"</t>
  </si>
  <si>
    <t>441,50*0,20  "zemina z oddrnenia"</t>
  </si>
  <si>
    <t>-1975747063</t>
  </si>
  <si>
    <t>-456543047</t>
  </si>
  <si>
    <t>845,60*(25-3)  "výkopová zemina  - cestné teleso"</t>
  </si>
  <si>
    <t>441,50*0,20*(25-3)  "zemina z oddrnenia"</t>
  </si>
  <si>
    <t>1618535800</t>
  </si>
  <si>
    <t>-112915617</t>
  </si>
  <si>
    <t>Poznámka k položke:_x000D_
- uloženie na medziskládku do 5km, spätné naloženie a odvoz miesto použitia</t>
  </si>
  <si>
    <t>280,50  "zemina na spätné zamumusovanie v SO 2.05"</t>
  </si>
  <si>
    <t>283804026</t>
  </si>
  <si>
    <t>255,60  "násyp telesa"</t>
  </si>
  <si>
    <t>1351315736</t>
  </si>
  <si>
    <t>255,60  "násypový materiál"</t>
  </si>
  <si>
    <t>255,6*1,8 'Prepočítané koeficientom množstva</t>
  </si>
  <si>
    <t>-571990890</t>
  </si>
  <si>
    <t>443,10  "aktívna zóna hr 0,50m"</t>
  </si>
  <si>
    <t>1121802061</t>
  </si>
  <si>
    <t>443,1*1,8 'Prepočítané koeficientom množstva</t>
  </si>
  <si>
    <t>-1055461636</t>
  </si>
  <si>
    <t>1402,40  "výmena podložia pod násypom"</t>
  </si>
  <si>
    <t>313913974</t>
  </si>
  <si>
    <t>1402,4*1,8 'Prepočítané koeficientom množstva</t>
  </si>
  <si>
    <t>241599195</t>
  </si>
  <si>
    <t>88,30*1,65  "zemina z oddrnenia"</t>
  </si>
  <si>
    <t>845,60 *1,8  "výkopová zemina - nevhodná"</t>
  </si>
  <si>
    <t>45,6*1,8  "výkopová zemina - nevhodná - chráničky"</t>
  </si>
  <si>
    <t>1758739589</t>
  </si>
  <si>
    <t>38,8  "zásyp zeminou"</t>
  </si>
  <si>
    <t>6,8  "zásyp betónom"</t>
  </si>
  <si>
    <t>1235410411</t>
  </si>
  <si>
    <t>38,8  "chráničky"</t>
  </si>
  <si>
    <t>38,8*1,89 'Prepočítané koeficientom množstva</t>
  </si>
  <si>
    <t>785488182</t>
  </si>
  <si>
    <t>6,8  "chráničky"</t>
  </si>
  <si>
    <t>-939497361</t>
  </si>
  <si>
    <t>1402,50</t>
  </si>
  <si>
    <t>1890613132</t>
  </si>
  <si>
    <t>1402,5*0,0309 'Prepočítané koeficientom množstva</t>
  </si>
  <si>
    <t>111796155</t>
  </si>
  <si>
    <t>1687,8  "vozovka - bypass"</t>
  </si>
  <si>
    <t>303,80  "prstenec"</t>
  </si>
  <si>
    <t>592,30  "spevnená časť ostrovčeka"</t>
  </si>
  <si>
    <t>2065854749</t>
  </si>
  <si>
    <t xml:space="preserve">Poznámka k položke:_x000D_
- spätné zahumusovanie z SO 2.05 (280,5m3) </t>
  </si>
  <si>
    <t>1402,50  "zahumusovanie hr 200mm - materiál z odhumusovania "</t>
  </si>
  <si>
    <t>-1395579758</t>
  </si>
  <si>
    <t>633,50  "prebytočná zemina z odhumusovania"</t>
  </si>
  <si>
    <t>517018547</t>
  </si>
  <si>
    <t>493,90</t>
  </si>
  <si>
    <t>-702052504</t>
  </si>
  <si>
    <t>13,50</t>
  </si>
  <si>
    <t>1676185821</t>
  </si>
  <si>
    <t>317,9  "vsakovacie priekopy"</t>
  </si>
  <si>
    <t>2033455778</t>
  </si>
  <si>
    <t>317,9*1,02 'Prepočítané koeficientom množstva</t>
  </si>
  <si>
    <t>904335872</t>
  </si>
  <si>
    <t>1174,90  "úprava podložia pod násypom"</t>
  </si>
  <si>
    <t>1411678731</t>
  </si>
  <si>
    <t>2804,80  "pod vymenené podložie"</t>
  </si>
  <si>
    <t>-63930247</t>
  </si>
  <si>
    <t>2804,8*1,02 'Prepočítané koeficientom množstva</t>
  </si>
  <si>
    <t>1026623431</t>
  </si>
  <si>
    <t xml:space="preserve">1*28,5  "1xDN110 - vodovod" </t>
  </si>
  <si>
    <t>1*28,5  "1xDN110 - NN"</t>
  </si>
  <si>
    <t>-25782140</t>
  </si>
  <si>
    <t>56,1  "vsakovacie priekopy"</t>
  </si>
  <si>
    <t>-861681549</t>
  </si>
  <si>
    <t>564851114.S</t>
  </si>
  <si>
    <t>Podklad zo štrkodrviny s rozprestretím a zhutnením, po zhutnení hr. 180 mm</t>
  </si>
  <si>
    <t>-1204876799</t>
  </si>
  <si>
    <t>896,1  "konštrukcia stredového ostrovčeka - prstenec"</t>
  </si>
  <si>
    <t>-1033119574</t>
  </si>
  <si>
    <t>1592,2  "konštrukcia CB vozovky - Jazdný pás Ok + Bypass"</t>
  </si>
  <si>
    <t>-275217603</t>
  </si>
  <si>
    <t>95,6  "konštrukcia dopravného ostrovčeka"</t>
  </si>
  <si>
    <t>581313438</t>
  </si>
  <si>
    <t>748,3  "konštrukcia stredového ostrovčeka - prstenec"</t>
  </si>
  <si>
    <t>71,5  "konštrukcia dopravného ostrovčeka"</t>
  </si>
  <si>
    <t>-271630617</t>
  </si>
  <si>
    <t>1394,3  "konštrukcia CB vozovky - Jazdný pás Ok + Bypass"</t>
  </si>
  <si>
    <t>-1410356154</t>
  </si>
  <si>
    <t>151,0  "nespevnená krajnica"</t>
  </si>
  <si>
    <t>33707319</t>
  </si>
  <si>
    <t>1163,90  "dosypanie nespevnenej krajnice stredového ostrovčeka"</t>
  </si>
  <si>
    <t>50,50  " dosypanie nespevnenej krajnice"</t>
  </si>
  <si>
    <t>-587864158</t>
  </si>
  <si>
    <t>-142978327</t>
  </si>
  <si>
    <t>1358,9  "konštrukcia CB vozovky - Jazdný pás Ok + Bypass"</t>
  </si>
  <si>
    <t>-1675115304</t>
  </si>
  <si>
    <t>-679846281</t>
  </si>
  <si>
    <t>96,4  "zvodidlo s výškovými nábehmi - 84,4+1x12m"</t>
  </si>
  <si>
    <t>-1282758373</t>
  </si>
  <si>
    <t>-2131215540</t>
  </si>
  <si>
    <t>24,0</t>
  </si>
  <si>
    <t>531603136</t>
  </si>
  <si>
    <t>7,0  "ZDZ"</t>
  </si>
  <si>
    <t>-699316193</t>
  </si>
  <si>
    <t>-1183012201</t>
  </si>
  <si>
    <t>404450006001.S</t>
  </si>
  <si>
    <t>Smerová tabuľa rozmer 500/500</t>
  </si>
  <si>
    <t>-1634296013</t>
  </si>
  <si>
    <t>404450006002.S</t>
  </si>
  <si>
    <t>Vodiaca tabuľa rozmer 750/500</t>
  </si>
  <si>
    <t>-1244918219</t>
  </si>
  <si>
    <t>1241212180</t>
  </si>
  <si>
    <t>6,0</t>
  </si>
  <si>
    <t>1737562806</t>
  </si>
  <si>
    <t>-1824752679</t>
  </si>
  <si>
    <t>82,0  "VDZ"</t>
  </si>
  <si>
    <t>285861951</t>
  </si>
  <si>
    <t>331,4</t>
  </si>
  <si>
    <t>2023648925</t>
  </si>
  <si>
    <t>331,4*1,01 'Prepočítané koeficientom množstva</t>
  </si>
  <si>
    <t>916362113.S</t>
  </si>
  <si>
    <t>Osadenie cestného obrubníka betónového stojatého do lôžka z betónu prostého tr. C 25/30 s bočnou oporou</t>
  </si>
  <si>
    <t>-1879036444</t>
  </si>
  <si>
    <t>115,4</t>
  </si>
  <si>
    <t>1175610818</t>
  </si>
  <si>
    <t>115,4*1,01 'Prepočítané koeficientom množstva</t>
  </si>
  <si>
    <t>-247570710</t>
  </si>
  <si>
    <t>2*98,7  "konštrukcia CB  vozovky - jazdný pás a Bypass"</t>
  </si>
  <si>
    <t>2*123,05  "konštrukcia stredového ostrovčeka - prstenec + dopravný ostrovček"</t>
  </si>
  <si>
    <t>Vystuženie kontračných škár v cementobet. kryte klznými tŕňmi priem. 25 mm dĺ. 500 mm</t>
  </si>
  <si>
    <t>-507310500</t>
  </si>
  <si>
    <t>2167,0  "konštrukcia CB vozovky - jazdný pás a Bypass"</t>
  </si>
  <si>
    <t>1289,0  "konštrukcia CB vozovky stredového ostrovčeka - prstenec + dopravný ostrovček"</t>
  </si>
  <si>
    <t>-1241989774</t>
  </si>
  <si>
    <t>336,0  "konštrukcia CB vozovky - jazdný pás a Bypass"</t>
  </si>
  <si>
    <t>14,0  "konštrukcia CB vozovky stredového ostrovčeka - prstenec + dopravný ostrovček"</t>
  </si>
  <si>
    <t>-721615212</t>
  </si>
  <si>
    <t>221,0  "konštrukcia CB vozovky - jazdný pás a Bypass"</t>
  </si>
  <si>
    <t>70,0  "konštrukcia CB vozovky stredového ostrovčeka - prstenec + dopravný ostrovček"</t>
  </si>
  <si>
    <t>1215508268</t>
  </si>
  <si>
    <t>24,0  "24 prútov dĺ 1,0m pr 16mm - konštrukcia CB vozovky - jazdný pás a Bypass "</t>
  </si>
  <si>
    <t>12,0  "12 prútov dĺ 1,0m pr 16mm - konštrukcia CB vozovky stredového ostrovčeka - prstenec + dopravný ostrovček"</t>
  </si>
  <si>
    <t>-1491638485</t>
  </si>
  <si>
    <t>376,3  "priečna kontrakčná škára v CB vozovke - jazdný pás a Bypass"</t>
  </si>
  <si>
    <t>270,0  "kontrakčná škára v CB vozovke stredového ostrovčeka - prstenec + dopravný ostrovček"</t>
  </si>
  <si>
    <t>1588500298</t>
  </si>
  <si>
    <t>220,5  "priečna kontrakčná škára v CB vozovke - jazdný pás a Bypass"</t>
  </si>
  <si>
    <t>69,60  "kontrakčná škára v CB vozovke stredového ostrovčeka - prstenec + dopravný ostrovček"</t>
  </si>
  <si>
    <t>542960867</t>
  </si>
  <si>
    <t>337,3  "dilatačná škára v CB vozovke - jazdný pás a Bypass"</t>
  </si>
  <si>
    <t>101,9  "dilatačná škára v CB vozovke stredového ostrovčeka - prstenec + dopravný ostrovček"</t>
  </si>
  <si>
    <t>1244818367</t>
  </si>
  <si>
    <t xml:space="preserve"> 934,2  "konštrukcia CB vozovky - jazdný pás a Bypass"</t>
  </si>
  <si>
    <t>441,5  "konštrukcia stredového ostrovčeka - prstenec + dopravný ostrovček"</t>
  </si>
  <si>
    <t>998224111.S</t>
  </si>
  <si>
    <t>Presun hmôt pre pozemné komunikácie s krytom monolitickým betónovým akejkoľvek dĺžky objektu</t>
  </si>
  <si>
    <t>-2016945809</t>
  </si>
  <si>
    <t>-1597451149</t>
  </si>
  <si>
    <t>Poznámka k položke:_x000D_
 - červený náter</t>
  </si>
  <si>
    <t>238,7  "konštrukcia dopravného ostrovčeka - prstenec"</t>
  </si>
  <si>
    <t>1203255838</t>
  </si>
  <si>
    <t>1890038627</t>
  </si>
  <si>
    <t>SO 2.07 - SO 2.07  Verejné osvetenie</t>
  </si>
  <si>
    <t xml:space="preserve">HSV - Práce a dodávky HSV   </t>
  </si>
  <si>
    <t xml:space="preserve">    2 - Zakladanie   </t>
  </si>
  <si>
    <t xml:space="preserve">M - Práce a dodávky M   </t>
  </si>
  <si>
    <t xml:space="preserve">    21-M - Elektromontáže   </t>
  </si>
  <si>
    <t xml:space="preserve">    46-M - Zemné práce vykonávané pri externých montážnych prácach   </t>
  </si>
  <si>
    <t xml:space="preserve">    96-M - Geodetické a kartografické práce   </t>
  </si>
  <si>
    <t xml:space="preserve">HZS - Hodinové zúčtovacie sadzby   </t>
  </si>
  <si>
    <t xml:space="preserve">Práce a dodávky HSV   </t>
  </si>
  <si>
    <t xml:space="preserve">Zakladanie   </t>
  </si>
  <si>
    <t>275313621.S</t>
  </si>
  <si>
    <t>Betón základových pätiek, prostý tr. C 25/20</t>
  </si>
  <si>
    <t>275352111.S</t>
  </si>
  <si>
    <t>Debnenie stien základových pätiek, zabudované</t>
  </si>
  <si>
    <t xml:space="preserve">Práce a dodávky M   </t>
  </si>
  <si>
    <t xml:space="preserve">Elektromontáže   </t>
  </si>
  <si>
    <t>210010091.S</t>
  </si>
  <si>
    <t>Rúrka ohybná elektroinštalačná z HDPE, D 63 uložená voľne</t>
  </si>
  <si>
    <t>345710006230.S</t>
  </si>
  <si>
    <t>Rúrka ohybná 09063 dvojplášťová korugovaná z HDPE, UV stabilná bezhalogénová, D 63 mm</t>
  </si>
  <si>
    <t>256</t>
  </si>
  <si>
    <t>210010125.S</t>
  </si>
  <si>
    <t>Rúrka ochranná z PE, novoduru, do D 100 mm uložená voľne, vnútorná</t>
  </si>
  <si>
    <t>286130072900.S</t>
  </si>
  <si>
    <t>Chránička tuhá dvojplášťová korugovaná DN 110, HDPE</t>
  </si>
  <si>
    <t>210100002.S</t>
  </si>
  <si>
    <t>Ukončenie vodičov v rozvádzač. vrátane zapojenia a vodičovej koncovky do 6 mm2</t>
  </si>
  <si>
    <t>210120101.S</t>
  </si>
  <si>
    <t>Poistkový patrón montáž do 63 A, vrátane dotykového krúžku</t>
  </si>
  <si>
    <t>345290008700.S</t>
  </si>
  <si>
    <t>Patrón poistkový 06A</t>
  </si>
  <si>
    <t>210201772.S</t>
  </si>
  <si>
    <t>Zapojenie uličného LED svietidla IP66</t>
  </si>
  <si>
    <t>348370001651.S</t>
  </si>
  <si>
    <t>LED svietidlo uličné, 8500lm, 4000K, IP66</t>
  </si>
  <si>
    <t>210201855.S</t>
  </si>
  <si>
    <t>Montáž stožiara oceľového výšky 8 m so zemným koncom pre uličné svietidlá</t>
  </si>
  <si>
    <t>348370002610.S</t>
  </si>
  <si>
    <t>Stožiar sadový bezpäticový trojstupňový so zemným koncom, výšky 8 m, d 114/76/60 mm</t>
  </si>
  <si>
    <t>210201880.S</t>
  </si>
  <si>
    <t>Montáž stožiarovej svorkovnice pre 1 poistku</t>
  </si>
  <si>
    <t>348370004900.S</t>
  </si>
  <si>
    <t>Stožiarová svorkovnica</t>
  </si>
  <si>
    <t>210201963.S</t>
  </si>
  <si>
    <t>Montáž svietidla na stožiar do 5 kg</t>
  </si>
  <si>
    <t>210220021.S</t>
  </si>
  <si>
    <t>Uzemňovacie vedenie v zemi FeZn vrátane izolácie spojov O 10 mm</t>
  </si>
  <si>
    <t>354410058800.S</t>
  </si>
  <si>
    <t>Pásovina uzemňovacia FeZn 30 x 4 mm</t>
  </si>
  <si>
    <t>354410054810.S</t>
  </si>
  <si>
    <t>Drôt bleskozvodový FeZn, d 10 mm, PVC</t>
  </si>
  <si>
    <t>210220253.S</t>
  </si>
  <si>
    <t>Svorka FeZn uzemňovacia SR03</t>
  </si>
  <si>
    <t>354410000900.S</t>
  </si>
  <si>
    <t>Svorka FeZn uzemňovacia označenie SR 03 A</t>
  </si>
  <si>
    <t>210220655.S</t>
  </si>
  <si>
    <t>Svorka nerez 1.4301 pripojovacia SP</t>
  </si>
  <si>
    <t>354410018600.S</t>
  </si>
  <si>
    <t>Svorka pripojovacia nerez akosť 1.4301 označenie SP 1 A2</t>
  </si>
  <si>
    <t>210800107.S</t>
  </si>
  <si>
    <t>Kábel medený uložený voľne CYKY 450/750 V 3x1,5</t>
  </si>
  <si>
    <t>341110000700.S</t>
  </si>
  <si>
    <t>Kábel medený CYKY 3x1,5 mm2</t>
  </si>
  <si>
    <t>210800124.S</t>
  </si>
  <si>
    <t>Kábel medený uložený voľne CYKY 450/750 V 5x16</t>
  </si>
  <si>
    <t>341110002400.S</t>
  </si>
  <si>
    <t>Kábel medený CYKY-J 5x16 mm2</t>
  </si>
  <si>
    <t>MV</t>
  </si>
  <si>
    <t>Murárske výpomoci</t>
  </si>
  <si>
    <t>%</t>
  </si>
  <si>
    <t>PM</t>
  </si>
  <si>
    <t>Podružný materiál</t>
  </si>
  <si>
    <t>PPV</t>
  </si>
  <si>
    <t>Podiel pridružených výkonov</t>
  </si>
  <si>
    <t>46-M</t>
  </si>
  <si>
    <t xml:space="preserve">Zemné práce vykonávané pri externých montážnych prácach   </t>
  </si>
  <si>
    <t>460050704.S</t>
  </si>
  <si>
    <t>Výkop jamy pre stožiar verejného osvetlenia do 2 m3 vrátane, ručný výkop v zemina triedy 4</t>
  </si>
  <si>
    <t>460200164.S</t>
  </si>
  <si>
    <t>Hĺbenie káblovej ryhy ručne 35 cm širokej a 80 cm hlbokej, v zemine triedy 4</t>
  </si>
  <si>
    <t>460200304.S</t>
  </si>
  <si>
    <t>Hĺbenie káblovej ryhy ručne 50 cm širokej a 120 cm hlbokej, v zemine triedy 4</t>
  </si>
  <si>
    <t>460490012.S</t>
  </si>
  <si>
    <t>Rozvinutie a uloženie výstražnej fólie z PE do ryhy, šírka do 33 cm</t>
  </si>
  <si>
    <t>283230008000.S</t>
  </si>
  <si>
    <t>Výstražná fóla PE, š. 300, farba červená</t>
  </si>
  <si>
    <t>460560164.S</t>
  </si>
  <si>
    <t>Ručný zásyp nezap. káblovej ryhy bez zhutn. zeminy, 35 cm širokej, 80 cm hlbokej v zemine tr. 4</t>
  </si>
  <si>
    <t>460560304.S</t>
  </si>
  <si>
    <t>Ručný zásyp nezap. káblovej ryhy bez zhutn. zeminy, 50 cm širokej, 120 cm hlbokej v zemine tr. 4</t>
  </si>
  <si>
    <t>460620014.S</t>
  </si>
  <si>
    <t>Proviz. úprava terénu v zemine tr. 4, aby nerovnosti terénu neboli väčšie ako 2 cm od vodor.hladiny</t>
  </si>
  <si>
    <t>96-M</t>
  </si>
  <si>
    <t xml:space="preserve">Geodetické a kartografické práce   </t>
  </si>
  <si>
    <t>960101002.S</t>
  </si>
  <si>
    <t>Vytýčenie priestorovej polohy objektu alebo stavby - stavebné objekty líniové – cestné, železničné, vodné toky, inžinierske siete</t>
  </si>
  <si>
    <t>bod</t>
  </si>
  <si>
    <t>960151002.S</t>
  </si>
  <si>
    <t>Kontrolné meranie a meranie skutočného vyhotovenia - stavebné objekty líniové – cestné, železničné, vodné toky, inžinierske siete</t>
  </si>
  <si>
    <t>HZS</t>
  </si>
  <si>
    <t xml:space="preserve">Hodinové zúčtovacie sadzby   </t>
  </si>
  <si>
    <t>HZS000001</t>
  </si>
  <si>
    <t>Revízia elektro</t>
  </si>
  <si>
    <t>262144</t>
  </si>
  <si>
    <t>HZS000002</t>
  </si>
  <si>
    <t>Dokumentácia skutočného vyhotovenia</t>
  </si>
  <si>
    <t>HZS000004</t>
  </si>
  <si>
    <t>Nešpecifikované nepredvídané práce</t>
  </si>
  <si>
    <t>HZS000006</t>
  </si>
  <si>
    <t>Prenájom plošiny</t>
  </si>
  <si>
    <t>1312541108</t>
  </si>
  <si>
    <t>SO 2.08 - SO 2.08  Odvodnenie komunikácií so vsakovacími a odparovacími priekopami</t>
  </si>
  <si>
    <t>SO 2.08.1 - SO 2.08.1 - Odvodnenie komunikácií so vsakovacími a odparovacími priekopami - vetva A</t>
  </si>
  <si>
    <t>121101112.S</t>
  </si>
  <si>
    <t>Odstránenie ornice s premiestn. na hromady, so zložením na vzdialenosť do 100 m a do 1000 m3</t>
  </si>
  <si>
    <t>-137144086</t>
  </si>
  <si>
    <t>323,70  "odhumusovanie hr 0,50m</t>
  </si>
  <si>
    <t>1988662641</t>
  </si>
  <si>
    <t>Poznámka k položke:_x000D_
- uloženie na medziskládku - spätné zahumusovanie terénu v SO 2.08.1</t>
  </si>
  <si>
    <t>323,70  "zemina z odhumusovania"</t>
  </si>
  <si>
    <t>-1727544745</t>
  </si>
  <si>
    <t>Poznámka k položke:_x000D_
- uloženie ma medziskládku do 5 km, spätné naloženie a odvoz na miesto použitia</t>
  </si>
  <si>
    <t>323,70  "zemina na spätné zahumusovanie v SO 2.08"</t>
  </si>
  <si>
    <t>-146154954</t>
  </si>
  <si>
    <t xml:space="preserve">923,20  "odhumusovanie dočasného zahumusovania svahov telesa hr 0,2m" </t>
  </si>
  <si>
    <t>1212542545</t>
  </si>
  <si>
    <t>923,20  "zemina z odhumusovania dočasného zahumusovania svahov"</t>
  </si>
  <si>
    <t>1062867490</t>
  </si>
  <si>
    <t>923,20  "zemina na spätné zahumusovanie v SO 2.08"</t>
  </si>
  <si>
    <t>Odkopávka a prekopávka nezapažená v hornine 1-4, nad 100 do 1000 m3</t>
  </si>
  <si>
    <t>-232580814</t>
  </si>
  <si>
    <t>760,0  "vsakovací drén - vetva A"</t>
  </si>
  <si>
    <t>Odkopávky a prekopávky nezapažené. Príplatok za lepivosť horniny1- 4</t>
  </si>
  <si>
    <t>1049345443</t>
  </si>
  <si>
    <t>760,0/3  "vsakovací drén - vetva A"</t>
  </si>
  <si>
    <t>Odkopávka a prekopávka v hornine 1-4, nad 1000 do 10000 m3</t>
  </si>
  <si>
    <t>1144109123</t>
  </si>
  <si>
    <t>2000,80 "priekopa - vetva A"</t>
  </si>
  <si>
    <t>-879941096</t>
  </si>
  <si>
    <t>2000,80/3  "priekopa - vetva A"</t>
  </si>
  <si>
    <t>1912191506</t>
  </si>
  <si>
    <t>Poznámka k položke:_x000D_
- uloženie na medziskládku - spätné použitie - zásyp priekopy v SO 2.08</t>
  </si>
  <si>
    <t xml:space="preserve">2000,80  "vykopová zemina z priekopy - na medziskládku" </t>
  </si>
  <si>
    <t>167101121.S</t>
  </si>
  <si>
    <t>Nakladanie  a prekladanie výkopku na spätné použitie</t>
  </si>
  <si>
    <t>432365869</t>
  </si>
  <si>
    <t>Poznámka k položke:_x000D_
- uloženie na medziskládku do 5 km, spätné naloženie a odvoz na miesto použitia_x000D_
- po odstránení dočasnej komunikácie vetvy A</t>
  </si>
  <si>
    <t xml:space="preserve">2000,80  "vykopová zemina z priekopy - spätné použitie - zasypanie priekopy" </t>
  </si>
  <si>
    <t>-176250919</t>
  </si>
  <si>
    <t>760,0  "výkop - vsakovací drén"</t>
  </si>
  <si>
    <t>1817849953</t>
  </si>
  <si>
    <t>2056240141</t>
  </si>
  <si>
    <t>760,0*(25-3)  "výkop - vsakovací drén"</t>
  </si>
  <si>
    <t>-2053208115</t>
  </si>
  <si>
    <t>171201203.S</t>
  </si>
  <si>
    <t>Uloženie sypaniny na skládky nad 1000 do 10000 m3</t>
  </si>
  <si>
    <t>1850705635</t>
  </si>
  <si>
    <t>760,0 "výkop - vsakovací dren"</t>
  </si>
  <si>
    <t>911946828</t>
  </si>
  <si>
    <t>760,0*1,8  "výkopová zemina - vsakovací drén"</t>
  </si>
  <si>
    <t>687683982</t>
  </si>
  <si>
    <t>380,0  "štrk hr 500mm - priekopa dĺ 760,0m - vetva A</t>
  </si>
  <si>
    <t>172193135</t>
  </si>
  <si>
    <t>380*1,89 'Prepočítané koeficientom množstva</t>
  </si>
  <si>
    <t>-1079722545</t>
  </si>
  <si>
    <t>380,0  "štrkopiesok  hr 500mm - priekopa dĺ 760,0m - vetva A</t>
  </si>
  <si>
    <t>583310003200.S</t>
  </si>
  <si>
    <t>Štrkopiesok frakcia 0-32 mm</t>
  </si>
  <si>
    <t>-1620169772</t>
  </si>
  <si>
    <t>-1205479891</t>
  </si>
  <si>
    <t>Poznámka k položke:_x000D_
- zásyp z výkopového materiálu z SO 2.08_x000D_
- po odstránení dočasnej komunikácie vetvy A</t>
  </si>
  <si>
    <t>2000,80  "zásyp priekopy - vetva A"</t>
  </si>
  <si>
    <t>1210281057</t>
  </si>
  <si>
    <t>Poznámka k položke:_x000D_
- materiál z odhumusovania SO 2.08.1 (923,2m3)</t>
  </si>
  <si>
    <t xml:space="preserve">4616,0  "dočasné zahumusovanie svahov telesa hr 0,2m" </t>
  </si>
  <si>
    <t>-2105544068</t>
  </si>
  <si>
    <t>Poznámka k položke:_x000D_
- spätné zahumusovanie z SO 2.08.1 (323,70m3)</t>
  </si>
  <si>
    <t>647,40  "zahumusovanie - materiál z odhumusovania SO 2.08"</t>
  </si>
  <si>
    <t>1697068061</t>
  </si>
  <si>
    <t>1504,30  "svahovanie výkopu - vetva A"</t>
  </si>
  <si>
    <t>760902600</t>
  </si>
  <si>
    <t>3113,10  "vetva A"</t>
  </si>
  <si>
    <t>457971111.S</t>
  </si>
  <si>
    <t>Zriadenie vrstvy z geotextílie s presahom s dočas. zaťaž. podkladu so sklonom do 1:5, šírky geotextílie do 3 m</t>
  </si>
  <si>
    <t>643866146</t>
  </si>
  <si>
    <t>2660,0  "separačno-filtračná geotextília  - vsakovací drén priekopy"</t>
  </si>
  <si>
    <t>693110004500.S</t>
  </si>
  <si>
    <t>Geotextília polypropylénová netkaná 300 g/m2</t>
  </si>
  <si>
    <t>-1590574866</t>
  </si>
  <si>
    <t>2660*1,2 'Prepočítané koeficientom množstva</t>
  </si>
  <si>
    <t>-474922481</t>
  </si>
  <si>
    <t>1152144511</t>
  </si>
  <si>
    <t>SO 2.08.2 - SO 2.08.2  Odvodnenie komunikácií so vsakovacími a odparovacími priekopami - vetva B</t>
  </si>
  <si>
    <t>315408898</t>
  </si>
  <si>
    <t>3038,40  "odhumusovanie hr 0,50m "</t>
  </si>
  <si>
    <t>1091158528</t>
  </si>
  <si>
    <t>3038,70  "zemina z odhumusovania"</t>
  </si>
  <si>
    <t>-1179,0  "zemina na spätné zahumusovanie v SO 2.08.2"</t>
  </si>
  <si>
    <t>-289,90  "zemina na spätné zahumusovanie v SO 2.08.4"</t>
  </si>
  <si>
    <t>-1881788997</t>
  </si>
  <si>
    <t>1569,80*(10-3)  "prebytočná zemina z odhumusovania"</t>
  </si>
  <si>
    <t>-681782155</t>
  </si>
  <si>
    <t>1179,0  "zemina na spätné zahumusovanie v SO 2.08.2"</t>
  </si>
  <si>
    <t>289,90  "zemina na spätné zahumusovanie v SO 2.08.4"</t>
  </si>
  <si>
    <t>651623391</t>
  </si>
  <si>
    <t>431,80  "vsakovací drén - vetva B"</t>
  </si>
  <si>
    <t>-2002557283</t>
  </si>
  <si>
    <t>431,8/3  "vsakovací drén - vetva B"</t>
  </si>
  <si>
    <t>-632739887</t>
  </si>
  <si>
    <t>2599,80 "priekopa - vetva B"</t>
  </si>
  <si>
    <t>1041431531</t>
  </si>
  <si>
    <t>2599,80/3  "priekopa - vetva B"</t>
  </si>
  <si>
    <t>-7015648</t>
  </si>
  <si>
    <t>2599,80 "výkop - priekopa"</t>
  </si>
  <si>
    <t>431,8  "výkop - vsakovací dren"</t>
  </si>
  <si>
    <t>1107027449</t>
  </si>
  <si>
    <t>1782581661</t>
  </si>
  <si>
    <t>2599,80 *(25-3)  "výkop - priekopa"</t>
  </si>
  <si>
    <t>431,8*(25-3)  "výkop- vsakovací dren"</t>
  </si>
  <si>
    <t>412771589</t>
  </si>
  <si>
    <t>431,8  "výkop- vsakovací dren"</t>
  </si>
  <si>
    <t>1246932195</t>
  </si>
  <si>
    <t>-1509952242</t>
  </si>
  <si>
    <t>2599,80*1,8 "výkop - priekopa"</t>
  </si>
  <si>
    <t>431,8 *1,8 "výkop- vsakovací dren"</t>
  </si>
  <si>
    <t>1917749744</t>
  </si>
  <si>
    <t>215,9  "štrk hr 500mm - priekopa dĺ 863,50m - vetva B"</t>
  </si>
  <si>
    <t>-663003673</t>
  </si>
  <si>
    <t>215,9*1,89 'Prepočítané koeficientom množstva</t>
  </si>
  <si>
    <t>-1950100377</t>
  </si>
  <si>
    <t>215,9  "štrkopiesok  hr 500mm - priekopa dĺ  863,50m - vetva B"</t>
  </si>
  <si>
    <t>-1136413835</t>
  </si>
  <si>
    <t>-782439358</t>
  </si>
  <si>
    <t>1859,70  "prebytočná zemina z odhumusovania"</t>
  </si>
  <si>
    <t>-1238065083</t>
  </si>
  <si>
    <t>Poznámka k položke:_x000D_
- spätné zahumusovanie hr 0,2 m z SO 2.08.2 (1179,0m3)</t>
  </si>
  <si>
    <t>5895,0  "zahumusovanie svahov - materiál z odhumusovania SO 2.08"</t>
  </si>
  <si>
    <t>-1215608879</t>
  </si>
  <si>
    <t>1625,40  "svahovanie výkopu - vetva B"</t>
  </si>
  <si>
    <t>-700302673</t>
  </si>
  <si>
    <t>3729,80  "vetva B"</t>
  </si>
  <si>
    <t>1325831064</t>
  </si>
  <si>
    <t>2763,20  "separačno-filtračná geotextília  - vsakovací drén priekopy"</t>
  </si>
  <si>
    <t>1431779101</t>
  </si>
  <si>
    <t>2763,2*1,2 'Prepočítané koeficientom množstva</t>
  </si>
  <si>
    <t>1139176986</t>
  </si>
  <si>
    <t>-553332912</t>
  </si>
  <si>
    <t>SO 2.08.3 - SO 2.08.3 - Odvodnenie komunikácií so vsakovacími a odparovacími priekopami - vetva C</t>
  </si>
  <si>
    <t>-41652281</t>
  </si>
  <si>
    <t>686,90  "odhumusovanie hr 0,50m</t>
  </si>
  <si>
    <t>184027788</t>
  </si>
  <si>
    <t>Poznámka k položke:_x000D_
- uloženie na medziskládku - spätné zahumusovanie terénu v SO 2.08.3</t>
  </si>
  <si>
    <t>686,90  "zemina z odhumusovania"</t>
  </si>
  <si>
    <t>1204169217</t>
  </si>
  <si>
    <t>686,90  "zemina na spätné zahumusovanie v SO 2.08"</t>
  </si>
  <si>
    <t>2108709116</t>
  </si>
  <si>
    <t xml:space="preserve">279,30  "odhumusovanie dočasného zahumusovania svahov telesa hr 0,2m" </t>
  </si>
  <si>
    <t>1548239545</t>
  </si>
  <si>
    <t xml:space="preserve">Poznámka k položke:_x000D_
- uloženie na presun na medziskládku </t>
  </si>
  <si>
    <t>279,30  "zemina z odhumusovania dočasného zahumusovania svahov"</t>
  </si>
  <si>
    <t>-815326288</t>
  </si>
  <si>
    <t>-1857290290</t>
  </si>
  <si>
    <t>279,30  "zemina na spätné zahumusovanie v SO 2.08"</t>
  </si>
  <si>
    <t>-952379248</t>
  </si>
  <si>
    <t>200,0  "vsakovací drén - vetva C"</t>
  </si>
  <si>
    <t>87302005</t>
  </si>
  <si>
    <t>200,0/3  "vsakovací drén - vetva C"</t>
  </si>
  <si>
    <t>129091143</t>
  </si>
  <si>
    <t>808,70  "priekopa - vetva C"</t>
  </si>
  <si>
    <t>336115950</t>
  </si>
  <si>
    <t>808,70/3  "priekopa - vetva C"</t>
  </si>
  <si>
    <t>216686661</t>
  </si>
  <si>
    <t xml:space="preserve">808,70  "vykopová zemina z priekopy - na medziskládku" </t>
  </si>
  <si>
    <t>23543325</t>
  </si>
  <si>
    <t>Poznámka k položke:_x000D_
- uloženie na medziskládku do 5km, spätné naloženie a odvoz na miesto použitia_x000D_
- po odstránení dočasnej komunikácie vetvy C</t>
  </si>
  <si>
    <t xml:space="preserve">808,70  "vykopová zemina z priekopy - spätné použitie - zasypanie priekopy" </t>
  </si>
  <si>
    <t>-540212685</t>
  </si>
  <si>
    <t>200,0  "výkop - vsakovací drén"</t>
  </si>
  <si>
    <t>-1644630914</t>
  </si>
  <si>
    <t>288796220</t>
  </si>
  <si>
    <t>200,0*(25-3)  "výkop - vsakovací drén"</t>
  </si>
  <si>
    <t>1523549411</t>
  </si>
  <si>
    <t>171201202.S</t>
  </si>
  <si>
    <t>Uloženie sypaniny na skládky nad 100 do 1000 m3</t>
  </si>
  <si>
    <t>-1243315804</t>
  </si>
  <si>
    <t>200,0  "výkop- vsakovací dren"</t>
  </si>
  <si>
    <t>-1263860379</t>
  </si>
  <si>
    <t>200,0*1,8  "výkopová zemina - vsakovací drén"</t>
  </si>
  <si>
    <t>-1868960694</t>
  </si>
  <si>
    <t>100,0  "štrk hr 500mm - priekopa dĺ 200,0m - vetva C"</t>
  </si>
  <si>
    <t>348985567</t>
  </si>
  <si>
    <t>100*1,89 'Prepočítané koeficientom množstva</t>
  </si>
  <si>
    <t>-1959553935</t>
  </si>
  <si>
    <t>100,0  "štrkopiesok  hr 500mm - priekopa dĺ 200,0m - vetva C"</t>
  </si>
  <si>
    <t>1403497400</t>
  </si>
  <si>
    <t>1972435645</t>
  </si>
  <si>
    <t xml:space="preserve">Poznámka k položke:_x000D_
- zásyp z výkopového materiálu z SO 2.08_x000D_
- po odstránení dočasnej komunikácie vetvy C_x000D_
</t>
  </si>
  <si>
    <t>808,70  "zásyp priekopy - vetva C"</t>
  </si>
  <si>
    <t>637586000</t>
  </si>
  <si>
    <t>Poznámka k položke:_x000D_
- materiál z odhumusovania SO 2.08.3 (279,30m3)</t>
  </si>
  <si>
    <t xml:space="preserve">1396,50  "dočasné zahumusovanie svahov telesa hr 0,2m" </t>
  </si>
  <si>
    <t>1579910097</t>
  </si>
  <si>
    <t>Poznámka k položke:_x000D_
- spätné zahumusovanie z SO 2.08.3 (686,90m3)</t>
  </si>
  <si>
    <t>1373,80  "zahumusovanie - materiál z odhumusovania SO 2.08"</t>
  </si>
  <si>
    <t>2133331676</t>
  </si>
  <si>
    <t>493,80 "svahovanie výkopu - vetva C"</t>
  </si>
  <si>
    <t>293150546</t>
  </si>
  <si>
    <t>671,60  "vetva C"</t>
  </si>
  <si>
    <t>-982200434</t>
  </si>
  <si>
    <t>700,0  "separačno-filtračná geotextília  - vsakovací drén priekopy"</t>
  </si>
  <si>
    <t>-1107360043</t>
  </si>
  <si>
    <t>700*1,2 'Prepočítané koeficientom množstva</t>
  </si>
  <si>
    <t>-1959764417</t>
  </si>
  <si>
    <t>18447863</t>
  </si>
  <si>
    <t>SO 2.08.4 - SO 2.08.4  Odvodnenie komunikácií so vsakovacími a odparovacími priekopami - vetva D a E</t>
  </si>
  <si>
    <t>-1032559963</t>
  </si>
  <si>
    <t>642,90  "výkop - priekopa"</t>
  </si>
  <si>
    <t>301,70 "výkop - lôžko vsakovacej priekopy"</t>
  </si>
  <si>
    <t>-797080009</t>
  </si>
  <si>
    <t>944,6/3  "priekopa a lôžko vsakovacej priekopy"</t>
  </si>
  <si>
    <t>1997186739</t>
  </si>
  <si>
    <t>-65580722</t>
  </si>
  <si>
    <t>1328329218</t>
  </si>
  <si>
    <t>642,90*(25-3)  "výkop - priekopa"</t>
  </si>
  <si>
    <t>301,70*(25-3)  "výkop - lôžko vsakovacej priekopy"</t>
  </si>
  <si>
    <t>215104861</t>
  </si>
  <si>
    <t>-500032658</t>
  </si>
  <si>
    <t>1670896809</t>
  </si>
  <si>
    <t>642,90*1,8  "výkopová zemina - priekopa"</t>
  </si>
  <si>
    <t>301,70*1,8 "výkopová zemina -vsakovacia priekopa"</t>
  </si>
  <si>
    <t>998302714</t>
  </si>
  <si>
    <t>150,80  "štrk hr 500mm - lôžko priekopy - vetva D a E"</t>
  </si>
  <si>
    <t>-1273387281</t>
  </si>
  <si>
    <t>150,8*1,89 'Prepočítané koeficientom množstva</t>
  </si>
  <si>
    <t>1610324937</t>
  </si>
  <si>
    <t>150,80  "štrkopiesok  hr 500mm - lôžko priekopy - vetva D a E"</t>
  </si>
  <si>
    <t>831441971</t>
  </si>
  <si>
    <t>-851484110</t>
  </si>
  <si>
    <t>Poznámka k položke:_x000D_
- materiál z odhumusovania SO 2.08.2 (289,90m3)</t>
  </si>
  <si>
    <t>1449,50  "zahumusovanie hr 200mm - materiál z odhumusovania SO 2.08"</t>
  </si>
  <si>
    <t>1366303003</t>
  </si>
  <si>
    <t>854,80  "separačno-filtračná geotextília  - lôžko vsakovacej priekopy"</t>
  </si>
  <si>
    <t>-2101592880</t>
  </si>
  <si>
    <t>854,8*1,2 'Prepočítané koeficientom množstva</t>
  </si>
  <si>
    <t>-541466093</t>
  </si>
  <si>
    <t>-481370256</t>
  </si>
  <si>
    <t xml:space="preserve">SO 2.09 - SO 2.09  Sadové úpravy </t>
  </si>
  <si>
    <t>D1 - Výsadba kríky na násype</t>
  </si>
  <si>
    <t xml:space="preserve">    D2 - Rastlinný materiál</t>
  </si>
  <si>
    <t>D3 - Výsadba kríky v okružnej križovatke 893 m2</t>
  </si>
  <si>
    <t>D1</t>
  </si>
  <si>
    <t>Výsadba kríky na násype</t>
  </si>
  <si>
    <t>183102135.S</t>
  </si>
  <si>
    <t>hĺbenie jamiek pre výsadbu rastlín bez výmeny pôdy  na svahu 1:5 do 1:2 v objeme nad 0,01 do 0,02 m3</t>
  </si>
  <si>
    <t>184102131.S</t>
  </si>
  <si>
    <t>výsadba dreviny s balom do vopred vyhĺbenej jamky so zaliatím, na svahu 1:5 do 1:2, pri priemere balu od 100 do 200 mm</t>
  </si>
  <si>
    <t>Pol1</t>
  </si>
  <si>
    <t>Záhradnícka zemina</t>
  </si>
  <si>
    <t>l</t>
  </si>
  <si>
    <t>Pol2</t>
  </si>
  <si>
    <t>Organické hnojenie</t>
  </si>
  <si>
    <t>Pol4</t>
  </si>
  <si>
    <t>Tabletované anorganické hnojivo (1 tableta 10 g)</t>
  </si>
  <si>
    <t>Pol10</t>
  </si>
  <si>
    <t>Pôdny kondicionér pre výsadbu kríkov</t>
  </si>
  <si>
    <t>184921112.S</t>
  </si>
  <si>
    <t>Položenie mulčovacej textílie na svahu 1:5 až 1:2, rozmer 50x50 cm (0,25 m2)</t>
  </si>
  <si>
    <t>Pol30</t>
  </si>
  <si>
    <t>Mulčovacie plachtičky, prírodný materiál, hrúbka 3-5 mm, rozmer 50x50 cm</t>
  </si>
  <si>
    <t>184921094.S</t>
  </si>
  <si>
    <t>Položenie mulčovacej kôry v rovine alebo na svahu 1:5 až 1:2</t>
  </si>
  <si>
    <t>Pol31</t>
  </si>
  <si>
    <t>drvená kôra ihličnatých stromov frakcia 20-50mm, vrstva 10 cm</t>
  </si>
  <si>
    <t>185804311.S</t>
  </si>
  <si>
    <t>zaliatie rastlín vodou jednotlivo nad 20m2</t>
  </si>
  <si>
    <t>185851111.S</t>
  </si>
  <si>
    <t>dovoz vody do 6000 m</t>
  </si>
  <si>
    <t>Pol5</t>
  </si>
  <si>
    <t>dodávka vody</t>
  </si>
  <si>
    <t>998231311.S</t>
  </si>
  <si>
    <t>Presun hmôt pre sadovnícke úpravy vodorovne do 5000 m</t>
  </si>
  <si>
    <t>D2</t>
  </si>
  <si>
    <t>Rastlinný materiál</t>
  </si>
  <si>
    <t>Pol32</t>
  </si>
  <si>
    <t>Ligustrum vulgare</t>
  </si>
  <si>
    <t>Pol33</t>
  </si>
  <si>
    <t>Lonicera xylosteum</t>
  </si>
  <si>
    <t>Pol34</t>
  </si>
  <si>
    <t>Crataegus monogyna</t>
  </si>
  <si>
    <t>Pol35</t>
  </si>
  <si>
    <t>Crataegus laevigata</t>
  </si>
  <si>
    <t>Pol36</t>
  </si>
  <si>
    <t>Corylus avellana</t>
  </si>
  <si>
    <t>Pol37</t>
  </si>
  <si>
    <t>Viburnum opulus</t>
  </si>
  <si>
    <t>Pol38</t>
  </si>
  <si>
    <t>Swida sanguinea</t>
  </si>
  <si>
    <t>Pol39</t>
  </si>
  <si>
    <t>Euonymus europaeus</t>
  </si>
  <si>
    <t>Pol40</t>
  </si>
  <si>
    <t>Frangula alnus</t>
  </si>
  <si>
    <t>D3</t>
  </si>
  <si>
    <t>Výsadba kríky v okružnej križovatke 893 m2</t>
  </si>
  <si>
    <t>183101112.S</t>
  </si>
  <si>
    <t>hĺbenie jamiek pre výsadbu rastlín bez výmeny pôdy v rov. al. na svahu do 1:5 v objeme nad 0,01 do 0,02 m3</t>
  </si>
  <si>
    <t>184102111.S</t>
  </si>
  <si>
    <t>výsadba dreviny s balom do vopred vyhĺbenej jamky so zaliatím, v rov. al. na svahu do 1:5, pri priemere balu od 100 do 200 mm</t>
  </si>
  <si>
    <t>184921111.S</t>
  </si>
  <si>
    <t>Položenie mulčovacej textílie v rovine alebo na svahu 1:5</t>
  </si>
  <si>
    <t>Pol41</t>
  </si>
  <si>
    <t>Mulčovacia textília, prírodný materiál, hrúbka 3-5 mm</t>
  </si>
  <si>
    <t>184921093.S</t>
  </si>
  <si>
    <t>Položenie mulčovacej kôry v rovine alebo na svahu 1:5</t>
  </si>
  <si>
    <t>Pol9</t>
  </si>
  <si>
    <t>Pol42</t>
  </si>
  <si>
    <t>Symphoricarpos chenaultii 'Hancock'</t>
  </si>
  <si>
    <t>Pol43</t>
  </si>
  <si>
    <t>Lonicera nitida</t>
  </si>
  <si>
    <t>Pol44</t>
  </si>
  <si>
    <t>Juniperus communis 'Green Carpet'</t>
  </si>
  <si>
    <t>464087337</t>
  </si>
  <si>
    <t>-1908278890</t>
  </si>
  <si>
    <t>SO 2.10 - SO 2.10  Preložka obecnej komunikácie (I a II. etapa)</t>
  </si>
  <si>
    <t>SO 2.10.1 - SO 2.10.1  Miestna cesta MO2 8/40 - I. etapa</t>
  </si>
  <si>
    <t>Trvalé dopravné značenie vykázané v tomto SO platí pre celý SO 2.10  Preložka obecnej komunikácie.</t>
  </si>
  <si>
    <t>113152141.S</t>
  </si>
  <si>
    <t>Frézovanie asf. podkladu alebo krytu bez prek., plochy do 500 m2, pruh š. do 0,5 m, hr. 120 mm  0,305 t</t>
  </si>
  <si>
    <t>-345028425</t>
  </si>
  <si>
    <t>3,33  "frézovanie hr 120mm"</t>
  </si>
  <si>
    <t>-934286674</t>
  </si>
  <si>
    <t>2254,954  "odhumusovanie hr 0,35m"</t>
  </si>
  <si>
    <t>-1682615603</t>
  </si>
  <si>
    <t>522,42  "výkop pre chráničky "</t>
  </si>
  <si>
    <t>-766622958</t>
  </si>
  <si>
    <t>522,42/3  "výkop pre chráničky"</t>
  </si>
  <si>
    <t>1900042868</t>
  </si>
  <si>
    <t>3548,70  "výkop - cestné teleso"</t>
  </si>
  <si>
    <t>-21440934</t>
  </si>
  <si>
    <t>3548,7/3  "výkop pre cestné teleso"</t>
  </si>
  <si>
    <t>2118102945</t>
  </si>
  <si>
    <t>522,42  "výkopová zemina - chráničky"</t>
  </si>
  <si>
    <t>-1994462124</t>
  </si>
  <si>
    <t>1349455796</t>
  </si>
  <si>
    <t>522,42 *(25-3)  "výkopová zemina - chráničky"</t>
  </si>
  <si>
    <t>-1175235117</t>
  </si>
  <si>
    <t>1787324152</t>
  </si>
  <si>
    <t>3548,70  "výkopová zemina  - cestné teleso"</t>
  </si>
  <si>
    <t>-495627931</t>
  </si>
  <si>
    <t>-592938918</t>
  </si>
  <si>
    <t>3548,70*(25-3)  "výkopová zemina  - cestné teleso"</t>
  </si>
  <si>
    <t>1606804181</t>
  </si>
  <si>
    <t>-375019951</t>
  </si>
  <si>
    <t>2254,945  "zemina z odhumusovania"</t>
  </si>
  <si>
    <t xml:space="preserve">-37,32  "spätné použitie na zahumusovanie v SO 2.10" </t>
  </si>
  <si>
    <t>- 384,22  "spätné použitie na zahumusovanie v SO 2.12"</t>
  </si>
  <si>
    <t>1112998281</t>
  </si>
  <si>
    <t>1833,405*(10-3)  "prebytočná zemina z odhumusovania"</t>
  </si>
  <si>
    <t>-442058315</t>
  </si>
  <si>
    <t>37,32  "zemina na spätné zamumusovanie v SO 2.10"</t>
  </si>
  <si>
    <t>384,22  "zemina na spätné zahumusovanie v SO 2.12"</t>
  </si>
  <si>
    <t>1789915957</t>
  </si>
  <si>
    <t>15,30  "násyp telesa - násypový materiálu z SO 2.01"</t>
  </si>
  <si>
    <t>1071872729</t>
  </si>
  <si>
    <t>2660,0  "aktívna zóna hr 0,50m"</t>
  </si>
  <si>
    <t>856775432</t>
  </si>
  <si>
    <t>2660*1,8 'Prepočítané koeficientom množstva</t>
  </si>
  <si>
    <t>1301901814</t>
  </si>
  <si>
    <t>3548,7 *1,8  "výkopová zemina - nevhodná - cestné teleso"</t>
  </si>
  <si>
    <t>522,42*1,8  "výkopová zemina - nevhodná - chráničky</t>
  </si>
  <si>
    <t>-644525077</t>
  </si>
  <si>
    <t>375,26  "zásyp zeminou - nenakupovaný materiál - použitie z SO 2.01 "</t>
  </si>
  <si>
    <t>136,26  "zásyp betónom"</t>
  </si>
  <si>
    <t>783270099</t>
  </si>
  <si>
    <t xml:space="preserve">136,26  "chráničky" </t>
  </si>
  <si>
    <t>-1127448531</t>
  </si>
  <si>
    <t>5030,70  "komunikácia"</t>
  </si>
  <si>
    <t>181301103.S</t>
  </si>
  <si>
    <t>Rozprestretie ornice v rovine , plocha do 500 m2, hr.do 200 mm</t>
  </si>
  <si>
    <t>-1894920758</t>
  </si>
  <si>
    <t>184,4  "zahumusovanie svahov v násype hr 200mm - materiál z odhumusovania 36,88 m3"</t>
  </si>
  <si>
    <t>2,2  "zahumusovanie svahov vo výkope hr 200mm - materiál z odhumusovania  0,44m3"</t>
  </si>
  <si>
    <t>1196404779</t>
  </si>
  <si>
    <t>1899957374</t>
  </si>
  <si>
    <t>3*24,2  "3xDN40"</t>
  </si>
  <si>
    <t>2*21,0  "2xDN110 - NN"</t>
  </si>
  <si>
    <t>6*21,0  "6xDN40"</t>
  </si>
  <si>
    <t>3*21  "3xDN110"</t>
  </si>
  <si>
    <t>2*14,0  "2xDN100"</t>
  </si>
  <si>
    <t>1*12,0  "1xDN40 - Telekom"</t>
  </si>
  <si>
    <t>377927732</t>
  </si>
  <si>
    <t>2*19,2  "2xDN160 "</t>
  </si>
  <si>
    <t>2*12,5  "2xDN160 "</t>
  </si>
  <si>
    <t>1*16,5  "1xDN160 "</t>
  </si>
  <si>
    <t>1*14,0  "1xDN160 "</t>
  </si>
  <si>
    <t xml:space="preserve">2*14,0  "2xDN160 - vjazd ČOV"  </t>
  </si>
  <si>
    <t>-61938882</t>
  </si>
  <si>
    <t>4*24,2  "4xDN200"</t>
  </si>
  <si>
    <t>9*24,2  "9xDN200 - VKN V"</t>
  </si>
  <si>
    <t>1*24,2  "1xDN200"</t>
  </si>
  <si>
    <t>1*19,2  "1xDN200"</t>
  </si>
  <si>
    <t>4*32,5  "4xDN200 - VN PSBS"</t>
  </si>
  <si>
    <t>2*16,5  "2xDN200 - kanalizácia+vodovod"</t>
  </si>
  <si>
    <t>6*32,5  "6xDN200 - VN PSBS"</t>
  </si>
  <si>
    <t>1*18,5  "1xDN200 - kanalizácia"</t>
  </si>
  <si>
    <t>1*14,0  "4xDN200 - kanalizácia"</t>
  </si>
  <si>
    <t>2*16,5  "2xDN200 - vodovod+kanalizácia"</t>
  </si>
  <si>
    <t>1*21,0  "1xDN200 - telekom"</t>
  </si>
  <si>
    <t>569903311.S</t>
  </si>
  <si>
    <t>Zhotovenie zemných krajníc z hornín akejkoľvek triedy so zhutnením</t>
  </si>
  <si>
    <t>1949333454</t>
  </si>
  <si>
    <t>155,70  "dosypávka krajnice nenakupovaným materiálom - štrkodrva z SO 2.11"</t>
  </si>
  <si>
    <t>749099509</t>
  </si>
  <si>
    <t>2937,10  "konštrukcia asfaltovej vozovky "</t>
  </si>
  <si>
    <t>271,40  "konštrukcia asfaltovej vozovky - vjazdy"</t>
  </si>
  <si>
    <t>3208,5*1,15 'Prepočítané koeficientom množstva</t>
  </si>
  <si>
    <t>567133113.S</t>
  </si>
  <si>
    <t>Podklad z kameniva stmeleného cementom s rozprestretím a zhutnením, CBGM C 5/6, po zhutnení hr. 180 mm</t>
  </si>
  <si>
    <t>-1178689928</t>
  </si>
  <si>
    <t>3208,5*1,08 'Prepočítané koeficientom množstva</t>
  </si>
  <si>
    <t>-1594838819</t>
  </si>
  <si>
    <t>3,33  "vrstva na frézovanú časť - nová vozovka"</t>
  </si>
  <si>
    <t>1168542001</t>
  </si>
  <si>
    <t>577144251.S</t>
  </si>
  <si>
    <t>Asfaltový betón vrstva obrusná AC 11 O v pruhu š. do 3 m z modifik. asfaltu tr. I, po zhutnení hr. 50 mm</t>
  </si>
  <si>
    <t>1018446216</t>
  </si>
  <si>
    <t>577164451.S</t>
  </si>
  <si>
    <t>Asfaltový betón vrstva ložná AC 22 P v pruhu š. do 3 m z modifik. asfaltu tr. I, po zhutnení hr. 70 mm</t>
  </si>
  <si>
    <t>1368883873</t>
  </si>
  <si>
    <t>-373611995</t>
  </si>
  <si>
    <t>Poznámka k položke:_x000D_
- TDZ - pre celý SO 2.10</t>
  </si>
  <si>
    <t>18,0  "ZDZ"</t>
  </si>
  <si>
    <t>990064865</t>
  </si>
  <si>
    <t>404410035920</t>
  </si>
  <si>
    <t>Regulačná značka ZDZ 232 "Zákaz vjazdu pre všetky motorové vozidlá", Zn lisovaná, V2 - kruh 600 mm, RA2, P3, E2, SP1</t>
  </si>
  <si>
    <t>-1264918259</t>
  </si>
  <si>
    <t>404410001365</t>
  </si>
  <si>
    <t>Výstražná značka ZDZ 143-20 "Cyklisti (umiestnenie vľavo)", Zn lisovaná, V2-900 mm, RA2, P3, E2, SP1</t>
  </si>
  <si>
    <t>121500524</t>
  </si>
  <si>
    <t>2000635538</t>
  </si>
  <si>
    <t>404410175801</t>
  </si>
  <si>
    <t>Návesť ZDZ 325-10 "Priechod pre chodcov (informačná značka,umiestnenie vpravo)", Zn lisovaná, V1-600x600 mm, RA2, P3, E2, SP1</t>
  </si>
  <si>
    <t>968518368</t>
  </si>
  <si>
    <t>404410180452</t>
  </si>
  <si>
    <t>Všeobecná dodatková tabuľa ZDZ 507-139.r3 V2RA2 "Neplatí pre (vozidlá vyznačeného prevádzkovateľa - 3 riadky)", rozmer 600x600 mm, Zn lisovaná, P3, E2, SP1</t>
  </si>
  <si>
    <t>-992505708</t>
  </si>
  <si>
    <t>-368028332</t>
  </si>
  <si>
    <t>15,0</t>
  </si>
  <si>
    <t>-458087222</t>
  </si>
  <si>
    <t>-1855228134</t>
  </si>
  <si>
    <t>189,0  "VDZ"</t>
  </si>
  <si>
    <t>Osadenie cestného obrubníka betónového stojatého do lôžka z betónu prostého tr. C 20/25 s bočnou oporou</t>
  </si>
  <si>
    <t>145119324</t>
  </si>
  <si>
    <t>456,30</t>
  </si>
  <si>
    <t>Obrubník cestný, lxšxv 1000x150x260 mm</t>
  </si>
  <si>
    <t>814435328</t>
  </si>
  <si>
    <t>456,3*1,01 'Prepočítané koeficientom množstva</t>
  </si>
  <si>
    <t>1022677562</t>
  </si>
  <si>
    <t>1,016  "bitumén z vyfrézovania"</t>
  </si>
  <si>
    <t>-492414800</t>
  </si>
  <si>
    <t>1,016*(25,0-1,0)</t>
  </si>
  <si>
    <t>71462429</t>
  </si>
  <si>
    <t>1,016*4</t>
  </si>
  <si>
    <t>-1478271287</t>
  </si>
  <si>
    <t>198866643</t>
  </si>
  <si>
    <t>-1465117949</t>
  </si>
  <si>
    <t>2084060066</t>
  </si>
  <si>
    <t>SO 2.10.2 - SO 2.10.2  Miestna cesta MO3 8/40 - I. etapa</t>
  </si>
  <si>
    <t>Trvalé dopravné značenie pre celý SO 2.10  Preložka obecnej komunikácie je vykázaný v SO 2.10.1  Miestna cesta MO2 8/40 - I. etapa.</t>
  </si>
  <si>
    <t>245714889</t>
  </si>
  <si>
    <t>1123,08  "odhumusovanie hr 0,35m"</t>
  </si>
  <si>
    <t>-694305766</t>
  </si>
  <si>
    <t>157,33  "výkop pre chráničky "</t>
  </si>
  <si>
    <t>953856657</t>
  </si>
  <si>
    <t>157,33/3  "výkop pre chráničky"</t>
  </si>
  <si>
    <t>-2069550799</t>
  </si>
  <si>
    <t>477,4  "výkop - cestné teleso"</t>
  </si>
  <si>
    <t>-269016280</t>
  </si>
  <si>
    <t>742,70/3  "výkop pre cestné teleso"</t>
  </si>
  <si>
    <t>-636943970</t>
  </si>
  <si>
    <t>157,33  "výkopová zemina - chráničky"</t>
  </si>
  <si>
    <t>-1197989460</t>
  </si>
  <si>
    <t>804812457</t>
  </si>
  <si>
    <t>157,33 *(25-3)  "výkopová zemina - chráničky"</t>
  </si>
  <si>
    <t>1468413903</t>
  </si>
  <si>
    <t>1636877253</t>
  </si>
  <si>
    <t>477,40  "výkopová zemina  - cestné teleso"</t>
  </si>
  <si>
    <t>350112005</t>
  </si>
  <si>
    <t>-3986740</t>
  </si>
  <si>
    <t>447,40*(25-3)  "výkopová zemina  - cestné teleso"</t>
  </si>
  <si>
    <t>923137880</t>
  </si>
  <si>
    <t>-988692263</t>
  </si>
  <si>
    <t>1123,08  "zemina z odhumusovania"</t>
  </si>
  <si>
    <t xml:space="preserve">-79,16  "spätné použitie na zahumusovanie v SO 2.10" </t>
  </si>
  <si>
    <t>- 166,38  "spätné použitie na zahumusovanie v SO 2.12"</t>
  </si>
  <si>
    <t>-1205423777</t>
  </si>
  <si>
    <t>877,54*(10-3)  "prebytočná zemina z odhumusovania"</t>
  </si>
  <si>
    <t>1807359726</t>
  </si>
  <si>
    <t>79,16  "zemina na spätné zamumusovanie v SO 2.10"</t>
  </si>
  <si>
    <t>166,38  "zemina na spätné zahumusovanie v SO 2.12"</t>
  </si>
  <si>
    <t>171337425</t>
  </si>
  <si>
    <t>498,80  "násyp telesa - násypový materiálu z SO 2.01"</t>
  </si>
  <si>
    <t>1098239694</t>
  </si>
  <si>
    <t>1414,80  "aktívna zóna hr 0,50m"</t>
  </si>
  <si>
    <t>-1789919421</t>
  </si>
  <si>
    <t>1414,8*1,8 'Prepočítané koeficientom množstva</t>
  </si>
  <si>
    <t>-611114604</t>
  </si>
  <si>
    <t>477,40 *1,8  "výkopová zemina - nevhodná - cestné teleso"</t>
  </si>
  <si>
    <t>157,33*1,8  "výkopová zemina - nevhodná - chráničky</t>
  </si>
  <si>
    <t>731869975</t>
  </si>
  <si>
    <t>121,80  "zásyp zeminou - nenakupovaný materiál - použitie z SO 2.01 "</t>
  </si>
  <si>
    <t>35,53  "zásyp betónom"</t>
  </si>
  <si>
    <t>53129004</t>
  </si>
  <si>
    <t xml:space="preserve">35,53  "chráničky" </t>
  </si>
  <si>
    <t>-1110453782</t>
  </si>
  <si>
    <t>2297,50  "komunikácia"</t>
  </si>
  <si>
    <t>2023259573</t>
  </si>
  <si>
    <t>320,10  "zahumusovanie svahov v násype hr 200mm - materiál z odhumusovania 64,02 m3"</t>
  </si>
  <si>
    <t>511,80  "zahumusovanie svahov vo výkope hr 200mm - materiál z odhumusovania 102,36m3"</t>
  </si>
  <si>
    <t>1038822697</t>
  </si>
  <si>
    <t>-623225109</t>
  </si>
  <si>
    <t>1*13,5  "1xDN40"</t>
  </si>
  <si>
    <t>1*13,0  "1xDN - optika"</t>
  </si>
  <si>
    <t>981905137</t>
  </si>
  <si>
    <t>1*13,5  "1xDN160"</t>
  </si>
  <si>
    <t>2*15,5  "2xDN160 "</t>
  </si>
  <si>
    <t>2*26,0  "2xDN160 "</t>
  </si>
  <si>
    <t>2*15,0  "2xDN160 "</t>
  </si>
  <si>
    <t>4*13,0  "4xDN160"</t>
  </si>
  <si>
    <t>-354780911</t>
  </si>
  <si>
    <t>1*15,5  "1xDN200"</t>
  </si>
  <si>
    <t>1*18,5  "1xDN200"</t>
  </si>
  <si>
    <t>1*26,0  "1xDN200"</t>
  </si>
  <si>
    <t>1*15,0  "1xDN200!</t>
  </si>
  <si>
    <t>-160134999</t>
  </si>
  <si>
    <t>108,60  "dosypávka krajnice nenakupovaným materiálom - štrkodrva z SO 2.11"</t>
  </si>
  <si>
    <t>-2107236356</t>
  </si>
  <si>
    <t>1789,1  "konštrukcia asfaltovej vozovky "</t>
  </si>
  <si>
    <t>1789,1*1,15 'Prepočítané koeficientom množstva</t>
  </si>
  <si>
    <t>1090693611</t>
  </si>
  <si>
    <t>1789,1*1,08 'Prepočítané koeficientom množstva</t>
  </si>
  <si>
    <t>1440946416</t>
  </si>
  <si>
    <t>1360848106</t>
  </si>
  <si>
    <t>2047612134</t>
  </si>
  <si>
    <t>1789,1  "konštrukcia asfaltovej vozovky"</t>
  </si>
  <si>
    <t>-254232860</t>
  </si>
  <si>
    <t>-2090315247</t>
  </si>
  <si>
    <t>178,40</t>
  </si>
  <si>
    <t>-1563710632</t>
  </si>
  <si>
    <t>178,4*1,01 'Prepočítané koeficientom množstva</t>
  </si>
  <si>
    <t>-130595042</t>
  </si>
  <si>
    <t>-237611488</t>
  </si>
  <si>
    <t>-2057287755</t>
  </si>
  <si>
    <t>SO 2.10.3 - SO 2.10.3  Miestna cesta MO3 8/40 - II. etapa</t>
  </si>
  <si>
    <t>732296904</t>
  </si>
  <si>
    <t>2604,805  "odhumusovanie hr 0,35m"</t>
  </si>
  <si>
    <t>-2113056</t>
  </si>
  <si>
    <t>102,86  "výkop pre chráničky "</t>
  </si>
  <si>
    <t>-1903506737</t>
  </si>
  <si>
    <t>102,86/3  "výkop pre chráničky"</t>
  </si>
  <si>
    <t>-1564081084</t>
  </si>
  <si>
    <t>1061,0  "výkop - cestné teleso"</t>
  </si>
  <si>
    <t>15,5  "výkop - trativody"</t>
  </si>
  <si>
    <t>-583338455</t>
  </si>
  <si>
    <t>1076,50/3  "výkop pre cestné teleso+trativody"</t>
  </si>
  <si>
    <t>1691906980</t>
  </si>
  <si>
    <t>102,86  "výkopová zemina - chráničky"</t>
  </si>
  <si>
    <t>-814888497</t>
  </si>
  <si>
    <t>1672133484</t>
  </si>
  <si>
    <t>102,86 *(25-3)  "výkopová zemina - chráničky"</t>
  </si>
  <si>
    <t>-805780296</t>
  </si>
  <si>
    <t>354159304</t>
  </si>
  <si>
    <t>1076,50  "výkopová zemina  - cestné teleso+trativody"</t>
  </si>
  <si>
    <t>202430049</t>
  </si>
  <si>
    <t>2059673579</t>
  </si>
  <si>
    <t>1076,50*(25-3)  "výkopová zemina  - cestné teleso+trativody"</t>
  </si>
  <si>
    <t>-1733524156</t>
  </si>
  <si>
    <t>1007562495</t>
  </si>
  <si>
    <t>2604,805  "zemina z odhumusovania"</t>
  </si>
  <si>
    <t xml:space="preserve">-297,54  "spätné použitie na zahumusovanie v SO 2.10" </t>
  </si>
  <si>
    <t>- 356,70  "spätné použitie na zahumusovanie v SO 2.12"</t>
  </si>
  <si>
    <t>-1674093738</t>
  </si>
  <si>
    <t>1950,565*(10-3)  "prebytočná zemina z odhumusovania"</t>
  </si>
  <si>
    <t>551720083</t>
  </si>
  <si>
    <t>297,54  "zemina na spätné zamumusovanie v SO 2.10"</t>
  </si>
  <si>
    <t>356,70  "zemina na spätné zahumusovanie v SO 2.12"</t>
  </si>
  <si>
    <t>1380735781</t>
  </si>
  <si>
    <t>2419,402  "násyp telesa - násypový materiálu z SO 2.01"</t>
  </si>
  <si>
    <t>112,998  "násyp telesa - násypový materiál z SO 2.11"</t>
  </si>
  <si>
    <t>1774438115</t>
  </si>
  <si>
    <t>2943,40  "aktívna zóna hr 0,50m"</t>
  </si>
  <si>
    <t>1136192701</t>
  </si>
  <si>
    <t>2943,4*1,8 'Prepočítané koeficientom množstva</t>
  </si>
  <si>
    <t>-138190524</t>
  </si>
  <si>
    <t>1076,50 *1,8  "výkopová zemina - nevhodná - cestné teleso+trativody"</t>
  </si>
  <si>
    <t>102,86*1,8  "výkopová zemina - nevhodná - chráničky</t>
  </si>
  <si>
    <t>1318071261</t>
  </si>
  <si>
    <t>79,63  "zásyp zeminou - nenakupovaný materiál - použitie z SO 2.01 "</t>
  </si>
  <si>
    <t>23,23  "zásyp betónom"</t>
  </si>
  <si>
    <t>-784620565</t>
  </si>
  <si>
    <t xml:space="preserve">23,23  "chráničky" </t>
  </si>
  <si>
    <t>-1985273277</t>
  </si>
  <si>
    <t>4789,60  "komunikácia"</t>
  </si>
  <si>
    <t>-1141827774</t>
  </si>
  <si>
    <t>511,80  "zahumusovanie svahov vo výkope hr 200mm - materiál z odhumusovania  102,36 m3"</t>
  </si>
  <si>
    <t>-891597994</t>
  </si>
  <si>
    <t xml:space="preserve">-297,54 "spätné použitie na zahumusovanie v SO 2.10" </t>
  </si>
  <si>
    <t>Trativody z flexodrenážnych rúr DN 160</t>
  </si>
  <si>
    <t>2123335051</t>
  </si>
  <si>
    <t>91,0  "trativody pr 160mm"</t>
  </si>
  <si>
    <t>-2043289768</t>
  </si>
  <si>
    <t>1*15  "1xDN40 - optika"</t>
  </si>
  <si>
    <t>762037655</t>
  </si>
  <si>
    <t>2*18,0  "2xDN160"</t>
  </si>
  <si>
    <t>4*15,0  "4xDN160 "</t>
  </si>
  <si>
    <t>-2098696151</t>
  </si>
  <si>
    <t>-1465422740</t>
  </si>
  <si>
    <t>188,60  "dosypávka krajnice nenakupovaným materiálom - štrkodrva z SO 2.11"</t>
  </si>
  <si>
    <t>1777646230</t>
  </si>
  <si>
    <t>3067,1  "konštrukcia asfaltovej vozovky "</t>
  </si>
  <si>
    <t>3067,1*1,15 'Prepočítané koeficientom množstva</t>
  </si>
  <si>
    <t>2064939462</t>
  </si>
  <si>
    <t>3067,1*1,08 'Prepočítané koeficientom množstva</t>
  </si>
  <si>
    <t>435126053</t>
  </si>
  <si>
    <t>1271498919</t>
  </si>
  <si>
    <t>-1148988783</t>
  </si>
  <si>
    <t>3067,1  "konštrukcia asfaltovej vozovky"</t>
  </si>
  <si>
    <t>2116119597</t>
  </si>
  <si>
    <t>Osadenie, montáž a dodávka cestného zábradlia oceľového</t>
  </si>
  <si>
    <t>929880440</t>
  </si>
  <si>
    <t>88,50  "oceľové zábradlie výšky min 1,2m"</t>
  </si>
  <si>
    <t>911332341.S</t>
  </si>
  <si>
    <t>Osadenie a montáž cestného zvodidla oceľového jednostranného úrovne zachytenia H3 so zabaranením stĺpikov pri vz. 1,9 m</t>
  </si>
  <si>
    <t>-784779553</t>
  </si>
  <si>
    <t>113,0  "zvodidlo ľavé"</t>
  </si>
  <si>
    <t>553550000710.S</t>
  </si>
  <si>
    <t>Zvodidlo cestné jednostranné oceľové, vzdialenosť stĺpikov 1,9 m, úroveň zachytenia H3, komplet</t>
  </si>
  <si>
    <t>563313165</t>
  </si>
  <si>
    <t>911382222.S</t>
  </si>
  <si>
    <t>Osadenie cestného zvodidla betónového obojstranného, typ základný dĺžky 4 m, výšky 1,0 m</t>
  </si>
  <si>
    <t>1057898781</t>
  </si>
  <si>
    <t>592160000854.S</t>
  </si>
  <si>
    <t>Betónové zvodidlo obojstranné základné, rozmer vxšxl 1000x695x4000 mm</t>
  </si>
  <si>
    <t>-392264367</t>
  </si>
  <si>
    <t>12*0,25 'Prepočítané koeficientom množstva</t>
  </si>
  <si>
    <t>-891195468</t>
  </si>
  <si>
    <t>428,10</t>
  </si>
  <si>
    <t>944889399</t>
  </si>
  <si>
    <t>428,1*1,01 'Prepočítané koeficientom množstva</t>
  </si>
  <si>
    <t>935112111.S</t>
  </si>
  <si>
    <t>Osadenie priekop. žľabu z betón. priekopových tvárnic šírky do 500 mm do betónu C 12/15</t>
  </si>
  <si>
    <t>31130004</t>
  </si>
  <si>
    <t>91,0  "betónová žľabovka 500/500/150 (120)"</t>
  </si>
  <si>
    <t>592270001901.S</t>
  </si>
  <si>
    <t>Betónová žľabovka, lxšxv 500x500x150(120) mm</t>
  </si>
  <si>
    <t>-75396086</t>
  </si>
  <si>
    <t>91*2,02 'Prepočítané koeficientom množstva</t>
  </si>
  <si>
    <t>-657485474</t>
  </si>
  <si>
    <t>1024606890</t>
  </si>
  <si>
    <t>1078456389</t>
  </si>
  <si>
    <t>SO 2.11 - SO 2.11  Odstránenie pôvodnej komunikácie</t>
  </si>
  <si>
    <t>55194409</t>
  </si>
  <si>
    <t xml:space="preserve">- odstránenie asfaltovej vozovky </t>
  </si>
  <si>
    <t>2034,5  " mechanicky spevnená vrstva ŠD hr. 300 mm"</t>
  </si>
  <si>
    <t>1512768785</t>
  </si>
  <si>
    <t>2034,50  " cementom stmelená vrstva kameniva hr. 200 mm"</t>
  </si>
  <si>
    <t>171101140.S</t>
  </si>
  <si>
    <t xml:space="preserve">Odstránenie akýchkoľvek hornín z násypu na cesty </t>
  </si>
  <si>
    <t>1639473150</t>
  </si>
  <si>
    <t>2034,50*0,2  "  násypové teleso hr. 200 mm"</t>
  </si>
  <si>
    <t>-2069521022</t>
  </si>
  <si>
    <t>2034,50  " asfaltová vrstva hr. 100 mm"</t>
  </si>
  <si>
    <t>-359988333</t>
  </si>
  <si>
    <t>Poznámka k položke:_x000D_
- na spätné použitie v SO 2.10 (565,898 m3)</t>
  </si>
  <si>
    <t>2034,50*0,3  "ŠD hr 300mm "</t>
  </si>
  <si>
    <t>-757574266</t>
  </si>
  <si>
    <t>610,35  "ŠD hr 300mm"</t>
  </si>
  <si>
    <t>-44,452  "ŠD na skládku - nevhodná zemina"</t>
  </si>
  <si>
    <t>Súčet - na spätné použitie</t>
  </si>
  <si>
    <t>-1257567901</t>
  </si>
  <si>
    <t>565,898  "ŠD na spätné použitie do násypov a krajnice v SO 2.10"</t>
  </si>
  <si>
    <t>1303538605</t>
  </si>
  <si>
    <t>2034,50*0,2  " cementom stmelená vrstva kameniva hr 200mm"</t>
  </si>
  <si>
    <t>2034,50*0,2  "zemina z násypu telesa hr 200mm"</t>
  </si>
  <si>
    <t>Medzisúčet - nevhodná zemina</t>
  </si>
  <si>
    <t>610,35  "ŠD hr 300mm  "</t>
  </si>
  <si>
    <t>-565,898  "ŠD na spätné použitie v SO 2.10"</t>
  </si>
  <si>
    <t>Medzisúčet - prebytočná zemina</t>
  </si>
  <si>
    <t>1448786843</t>
  </si>
  <si>
    <t>44,452  "ŠD hr 300mm -prebytočná zemina "</t>
  </si>
  <si>
    <t>2073292225</t>
  </si>
  <si>
    <t xml:space="preserve">858,252 *(25-3)  "nevhodná výkopová zemina" </t>
  </si>
  <si>
    <t>1831225685</t>
  </si>
  <si>
    <t>858,252  "nevhodná výkopová zemina"</t>
  </si>
  <si>
    <t>230125459</t>
  </si>
  <si>
    <t>858,252 *1,8  "výkopová zemina - nevhodná"</t>
  </si>
  <si>
    <t>625922627</t>
  </si>
  <si>
    <t>447,59  "bitumén"</t>
  </si>
  <si>
    <t>-2012788731</t>
  </si>
  <si>
    <t>447,59*(25,0-1,0)</t>
  </si>
  <si>
    <t>1963107346</t>
  </si>
  <si>
    <t>447,59*4</t>
  </si>
  <si>
    <t>1009760496</t>
  </si>
  <si>
    <t>447,59  " vrstva asfaltovej komunikácie hr 100mm"</t>
  </si>
  <si>
    <t>697585798</t>
  </si>
  <si>
    <t>SO 2.12 - SO 2.12  Odvodnenie komunikácií so vsakovacími a odparovacími priekopami</t>
  </si>
  <si>
    <t>SO 2.12.1 - SO 2.12.1  Úsek MC MO2 8/40 - I. etapa</t>
  </si>
  <si>
    <t>-120958766</t>
  </si>
  <si>
    <t>2*354,5  "výkop priekopy"</t>
  </si>
  <si>
    <t>354,6  "vsakovací drén"</t>
  </si>
  <si>
    <t>532477317</t>
  </si>
  <si>
    <t>1063,6/3  "výkop priekopy+vsakovací drén"</t>
  </si>
  <si>
    <t>-404896509</t>
  </si>
  <si>
    <t>1063,60  "výkopová zemina  - priekopa+vsakovací drén"</t>
  </si>
  <si>
    <t>-1555051273</t>
  </si>
  <si>
    <t>-2096115410</t>
  </si>
  <si>
    <t>1063,60*(25-3)  "výkopová zemina  - priekopa+vsakovací drén"</t>
  </si>
  <si>
    <t>1573598810</t>
  </si>
  <si>
    <t>-1514055946</t>
  </si>
  <si>
    <t>1063,60*1,8  "výkopová zemina - nevhodná - priekopa+vsakovací drén"</t>
  </si>
  <si>
    <t>-1457085685</t>
  </si>
  <si>
    <t>177,3  "štrk hr 500mm - priekopa dĺ 354,5m"</t>
  </si>
  <si>
    <t>-382543297</t>
  </si>
  <si>
    <t>177,3*1,89 'Prepočítané koeficientom množstva</t>
  </si>
  <si>
    <t>-449375341</t>
  </si>
  <si>
    <t>177,3  "štrkopiesok  hr 500mm - priekopa dĺ 354,5m"</t>
  </si>
  <si>
    <t>644720841</t>
  </si>
  <si>
    <t>-679828226</t>
  </si>
  <si>
    <t>1160,50  "zahumusovanie svahov vo výkope hr 200mm - materiál z odhumusovania 232,10 m3 z SO 2.10"</t>
  </si>
  <si>
    <t>760,60  "zahumusovanie svahov v násype hr 200mm - materiál z odhumusovania 152,12 m3 z SO 2.10"</t>
  </si>
  <si>
    <t>-486876050</t>
  </si>
  <si>
    <t>1160,50  "svahovanie výkopu"</t>
  </si>
  <si>
    <t>-768132585</t>
  </si>
  <si>
    <t>760,6  "svahovanie násypu"</t>
  </si>
  <si>
    <t>2141275760</t>
  </si>
  <si>
    <t xml:space="preserve">354,5*3,2  </t>
  </si>
  <si>
    <t>-426865842</t>
  </si>
  <si>
    <t>1134,4*1,2 'Prepočítané koeficientom množstva</t>
  </si>
  <si>
    <t>-67906565</t>
  </si>
  <si>
    <t>-1554175719</t>
  </si>
  <si>
    <t>SO 2.12.2 - SO 2.12.2  Úsek MC MO3 8/40 - I. etapa</t>
  </si>
  <si>
    <t>-2055793473</t>
  </si>
  <si>
    <t>2*194,7  "výkop priekopy"</t>
  </si>
  <si>
    <t>194,8  "vsakovací drén"</t>
  </si>
  <si>
    <t>-1038175839</t>
  </si>
  <si>
    <t>384,2/3  "výkop priekopy+vsakovací drén"</t>
  </si>
  <si>
    <t>1802433942</t>
  </si>
  <si>
    <t>584,20  "výkopová zemina  - priekopa+vsakovací drén"</t>
  </si>
  <si>
    <t>373067861</t>
  </si>
  <si>
    <t>-138076682</t>
  </si>
  <si>
    <t>584,20*(25-3)  "výkopová zemina  - priekopa+vsakovací drén"</t>
  </si>
  <si>
    <t>-1257745190</t>
  </si>
  <si>
    <t>-1529339568</t>
  </si>
  <si>
    <t>584,20*1,8  "výkopová zemina - nevhodná - priekopa+vsakovací drén"</t>
  </si>
  <si>
    <t>1639004975</t>
  </si>
  <si>
    <t>97,4  "štrk hr 500mm - priekopa dĺ 194,7m"</t>
  </si>
  <si>
    <t>-1256559396</t>
  </si>
  <si>
    <t>97,4*1,89 'Prepočítané koeficientom množstva</t>
  </si>
  <si>
    <t>-94720715</t>
  </si>
  <si>
    <t>97,4  "štrkopiesok  hr 500mm - priekopa dĺ 194,7m"</t>
  </si>
  <si>
    <t>76332042</t>
  </si>
  <si>
    <t>-257685444</t>
  </si>
  <si>
    <t>320,10  "zahumusovanie svahov vo výkope hr 200mm - materiál z odhumusovania 64,02 m3 z SO 2.10"</t>
  </si>
  <si>
    <t>511,80  "zahumusovanie svahov v násype hr 200mm - materiál z odhumusovania 102,36 m3 z SO 2.10"</t>
  </si>
  <si>
    <t>293968043</t>
  </si>
  <si>
    <t>320,1  "svahovanie výkopu"</t>
  </si>
  <si>
    <t>-1103830058</t>
  </si>
  <si>
    <t>511,8  "svahovanie násypu"</t>
  </si>
  <si>
    <t>730875037</t>
  </si>
  <si>
    <t xml:space="preserve">194,7*3,2  </t>
  </si>
  <si>
    <t>-1032493610</t>
  </si>
  <si>
    <t>623,04*1,2 'Prepočítané koeficientom množstva</t>
  </si>
  <si>
    <t>-1086212235</t>
  </si>
  <si>
    <t>1140716702</t>
  </si>
  <si>
    <t>SO 2.12.3 - SO 2.12.3  Úsek MC MO3 8/40 - II. etapa</t>
  </si>
  <si>
    <t>-1437220596</t>
  </si>
  <si>
    <t>2*384,9  "výkop priekopy"</t>
  </si>
  <si>
    <t>385,0  "vsakovací drén"</t>
  </si>
  <si>
    <t>-1015606679</t>
  </si>
  <si>
    <t>1154,80/3  "výkop priekopy+vsakovací drén""</t>
  </si>
  <si>
    <t>389235787</t>
  </si>
  <si>
    <t>1154,80  "výkopová zemina  - priekopa+vsakovací drén"</t>
  </si>
  <si>
    <t>490983045</t>
  </si>
  <si>
    <t>-1365651300</t>
  </si>
  <si>
    <t>1154,80*(25-3)  "výkopová zemina  - priekopa+vsakovací drén"</t>
  </si>
  <si>
    <t>861592334</t>
  </si>
  <si>
    <t>-931849280</t>
  </si>
  <si>
    <t>1154,80*1,8  "výkopová zemina - nevhodná - priekopa+vsakovací drén"</t>
  </si>
  <si>
    <t>383412821</t>
  </si>
  <si>
    <t>192,5  "štrk hr 500mm - priekopa dĺ 384,9m"</t>
  </si>
  <si>
    <t>-468325238</t>
  </si>
  <si>
    <t>192,5*1,89 'Prepočítané koeficientom množstva</t>
  </si>
  <si>
    <t>-1324865289</t>
  </si>
  <si>
    <t>192,5  "štrkopiesok  hr 500mm - priekopa dĺ 384,9m"</t>
  </si>
  <si>
    <t>-757190484</t>
  </si>
  <si>
    <t>272653883</t>
  </si>
  <si>
    <t>699,60  "zahumusovanie svahov vo výkope hr 200mm - materiál z odhumusovania 139,92 m3 z SO 2.10"</t>
  </si>
  <si>
    <t>1083,90  "zahumusovanie svahov v násype hr 200mm - materiál z odhumusovania 216,78 m3 z SO 2.10"</t>
  </si>
  <si>
    <t>1197384253</t>
  </si>
  <si>
    <t>699,6  "svahovanie výkopu"</t>
  </si>
  <si>
    <t>-1293081673</t>
  </si>
  <si>
    <t>1083,9  "svahovanie násypu"</t>
  </si>
  <si>
    <t>1886163404</t>
  </si>
  <si>
    <t xml:space="preserve">384,9*3,2  </t>
  </si>
  <si>
    <t>-861028008</t>
  </si>
  <si>
    <t>1231,68*1,2 'Prepočítané koeficientom množstva</t>
  </si>
  <si>
    <t>-16013774</t>
  </si>
  <si>
    <t>1682513817</t>
  </si>
  <si>
    <t>SO 2.13 - SO 2.13  Sadové úpravy</t>
  </si>
  <si>
    <t>SO 2.13 - I. - SO 2.13  Sadové úpravy - 1. etapa</t>
  </si>
  <si>
    <t>D1 - Príprava na výsadbu 2947 m2</t>
  </si>
  <si>
    <t>D2 - Výsadba stromy</t>
  </si>
  <si>
    <t xml:space="preserve">D3 - Výsadba kríky </t>
  </si>
  <si>
    <t xml:space="preserve">    D4 - stromy</t>
  </si>
  <si>
    <t xml:space="preserve">    D5 - kríky</t>
  </si>
  <si>
    <t>Príprava na výsadbu 2947 m2</t>
  </si>
  <si>
    <t>183402111.S</t>
  </si>
  <si>
    <t>Rozrušenie pôdy na hĺbku 50-150 mm v rovine alebo na svahu</t>
  </si>
  <si>
    <t>182001122.S</t>
  </si>
  <si>
    <t>plošná úprava terénu pri nerovnostiach 100-150 mm vo svahu od 1:2 do 1:1</t>
  </si>
  <si>
    <t>183403153.S</t>
  </si>
  <si>
    <t>obrobenie pôdy hrabaním v rov. al. na svahu do 1:5</t>
  </si>
  <si>
    <t>Výsadba stromy</t>
  </si>
  <si>
    <t>183101115.S</t>
  </si>
  <si>
    <t>Hĺbenie jamiek pre vysadzovanie rastlín bez výmeny pôdy s prípadným naložením prebytočných výkopkov na dopravný prostriedok, odvozom na vzdialenosť do 20 km a so zložením v rovine alebo na svahu do 1:5 objemu nad  0,125 do 0,4 m3</t>
  </si>
  <si>
    <t>184102115.S</t>
  </si>
  <si>
    <t>Výsadba dreviny s balom do vopred vyhĺbenej jamky so zaliatím, v rov. al. na svahu do 1:5pri priemere balu nad 500 do 600 mm</t>
  </si>
  <si>
    <t>Pol3</t>
  </si>
  <si>
    <t>Pôdny kondicionér</t>
  </si>
  <si>
    <t>zaliatie rastlín vodou jednotlivo, plochy do 20 m2 - stromy</t>
  </si>
  <si>
    <t>184202112.S</t>
  </si>
  <si>
    <t>Zakotvenie dreviny pri priemere kola do 100 mm pri dĺžke kolov od 2 m do 3 m</t>
  </si>
  <si>
    <t>Pol6</t>
  </si>
  <si>
    <t>dodávka konštrukcie na ukotvenie</t>
  </si>
  <si>
    <t>Pol7</t>
  </si>
  <si>
    <t>náter kmeňa reflexným materiálom s dodaním materiálu</t>
  </si>
  <si>
    <t>Položenie mulčovacej textílie v rovine alebo na svahu 1:5 rrozmer 0,75 m x 0,75 m (0,56m2)</t>
  </si>
  <si>
    <t>Pol8</t>
  </si>
  <si>
    <t>Mulčovacia textília, prírodný materiál, hrúbka 3-5 mm rozmer 0,75 m x 0,75 m (0,56m2)</t>
  </si>
  <si>
    <t>184804114.S</t>
  </si>
  <si>
    <t>ochrana drevín pred ohryzením zverou chráničom z drôtového pletiva</t>
  </si>
  <si>
    <t xml:space="preserve">Výsadba kríky </t>
  </si>
  <si>
    <t>184921111.S.1</t>
  </si>
  <si>
    <t>Položenie mulčovacej textílie v rovine alebo na svahu 1:5, rozmer 50x50 cm (0,25 m2)</t>
  </si>
  <si>
    <t>Pol11</t>
  </si>
  <si>
    <t>Mulčovacia textília, prírodný materiál, hrúbka 3-5 mm rozmer 0,5 m x 0,5 m (0,25m2)</t>
  </si>
  <si>
    <t>185804311.S.1</t>
  </si>
  <si>
    <t>D4</t>
  </si>
  <si>
    <t>stromy</t>
  </si>
  <si>
    <t>Pol12</t>
  </si>
  <si>
    <t>Acer campestre</t>
  </si>
  <si>
    <t>Pol13</t>
  </si>
  <si>
    <t>Fraxinus angustifolia</t>
  </si>
  <si>
    <t>Pol14</t>
  </si>
  <si>
    <t>Fraxinus excelsior</t>
  </si>
  <si>
    <t>Pol15</t>
  </si>
  <si>
    <t>Padus avium</t>
  </si>
  <si>
    <t>Pol16</t>
  </si>
  <si>
    <t>Populus alba</t>
  </si>
  <si>
    <t>Pol17</t>
  </si>
  <si>
    <t>Populus nigra</t>
  </si>
  <si>
    <t>Pol18</t>
  </si>
  <si>
    <t>Populus tremula</t>
  </si>
  <si>
    <t>Pol19</t>
  </si>
  <si>
    <t>Quercus robur</t>
  </si>
  <si>
    <t>Pol20</t>
  </si>
  <si>
    <t>Salix alba</t>
  </si>
  <si>
    <t>Pol21</t>
  </si>
  <si>
    <t>Ulmus minor</t>
  </si>
  <si>
    <t>D5</t>
  </si>
  <si>
    <t>kríky</t>
  </si>
  <si>
    <t>Pol22</t>
  </si>
  <si>
    <t>Pol23</t>
  </si>
  <si>
    <t>Pol24</t>
  </si>
  <si>
    <t>Pol25</t>
  </si>
  <si>
    <t>Pol26</t>
  </si>
  <si>
    <t>Pol27</t>
  </si>
  <si>
    <t>Pol28</t>
  </si>
  <si>
    <t>Pol29</t>
  </si>
  <si>
    <t>-858093344</t>
  </si>
  <si>
    <t>-1000914880</t>
  </si>
  <si>
    <t>SO 2.13 - II. - SO 2.13  Sadové úpravy - 2. etapa</t>
  </si>
  <si>
    <t>D1 - Príprava na výsadbu  1575 m2</t>
  </si>
  <si>
    <t>Príprava na výsadbu  1575 m2</t>
  </si>
  <si>
    <t>Položenie mulčovacej textílie v rovine alebo na svahu 1:5 rozmer 0,75 m x 0,75 m (0,56m2)</t>
  </si>
  <si>
    <t>1633643552</t>
  </si>
  <si>
    <t>1109054288</t>
  </si>
  <si>
    <t>SO 2.14 - SO 2.14  Jednostranný chodník pre peších</t>
  </si>
  <si>
    <t>SO 2.14.1 - SO 2.14.1  Úsek - MC M02 8/40 - I. etapa</t>
  </si>
  <si>
    <t>1655088137</t>
  </si>
  <si>
    <t>647,0  "konštrukcia chodníka K2"</t>
  </si>
  <si>
    <t>564851113.S</t>
  </si>
  <si>
    <t>Podklad zo štrkodrviny s rozprestretím a zhutnením, po zhutnení hr. 170 mm</t>
  </si>
  <si>
    <t>187490942</t>
  </si>
  <si>
    <t>7,2+3,6  "dlažba pre nevidiacich"</t>
  </si>
  <si>
    <t>-1819940777</t>
  </si>
  <si>
    <t>30,0  "konštrukcia chodníka K4"</t>
  </si>
  <si>
    <t>564871112.S</t>
  </si>
  <si>
    <t>Podklad zo štrkodrviny s rozprestretím a zhutnením, po zhutnení hr. 260 mm</t>
  </si>
  <si>
    <t>1822488529</t>
  </si>
  <si>
    <t>564942111.S</t>
  </si>
  <si>
    <t>Podklad z mechanicky spevneného kameniva MSK s rozprestretím a zhutnením, po zhutnení hr. 120 mm</t>
  </si>
  <si>
    <t>125713180</t>
  </si>
  <si>
    <t>-1682652522</t>
  </si>
  <si>
    <t>573131102.S</t>
  </si>
  <si>
    <t>Postrek asfaltový infiltračný s posypom kamenivom z cestnej emulzie v množstve 0,80 kg/m2</t>
  </si>
  <si>
    <t>-1037619142</t>
  </si>
  <si>
    <t>956803283</t>
  </si>
  <si>
    <t>577134111.S</t>
  </si>
  <si>
    <t>Asfaltový betón vrstva obrusná AC 8 O v pruhu š. do 3 m z nemodifik. asfaltu tr. II, po zhutnení hr. 40 mm</t>
  </si>
  <si>
    <t>776707837</t>
  </si>
  <si>
    <t>577144331.S</t>
  </si>
  <si>
    <t>Asfaltový betón vrstva obrusná alebo ložná AC 16 v pruhu š. do 3 m z nemodifik. asfaltu tr. II, po zhutnení hr. 50 mm</t>
  </si>
  <si>
    <t>-43453894</t>
  </si>
  <si>
    <t>596911161.S</t>
  </si>
  <si>
    <t>Kladenie betónovej zámkovej dlažby komunikácií pre peších hr. 80 mm pre peších do 50 m2 so zriadením lôžka z kameniva hr. 30 mm</t>
  </si>
  <si>
    <t>-1195014718</t>
  </si>
  <si>
    <t>592460008500.S</t>
  </si>
  <si>
    <t>Dlažba betónová hr. 80 mm, prírodná</t>
  </si>
  <si>
    <t>-892894047</t>
  </si>
  <si>
    <t>30*1,02 'Prepočítané koeficientom množstva</t>
  </si>
  <si>
    <t>596911332.S</t>
  </si>
  <si>
    <t>Kladenie dlažby pre nevidiacich hr. 80 mm do lôžka z kameniva ťaženého s vyplnením škár</t>
  </si>
  <si>
    <t>-286212701</t>
  </si>
  <si>
    <t>592460019900.S</t>
  </si>
  <si>
    <t>Dlažba betónová pre nevidiacich,  hr. 80 mm</t>
  </si>
  <si>
    <t>169991</t>
  </si>
  <si>
    <t>7,2  "dlažba s výstupkami"</t>
  </si>
  <si>
    <t>3,6  "dlažba s drážkami"</t>
  </si>
  <si>
    <t>10,8*1,02 'Prepočítané koeficientom množstva</t>
  </si>
  <si>
    <t>916332113.S</t>
  </si>
  <si>
    <t>Osadenie cestného obrubníka betónového stojatého do lôžka z betónu prostého tr. C 20/25 bez bočnej opory</t>
  </si>
  <si>
    <t>-869802301</t>
  </si>
  <si>
    <t>380,70</t>
  </si>
  <si>
    <t>476551601</t>
  </si>
  <si>
    <t>380,7*1,01 'Prepočítané koeficientom množstva</t>
  </si>
  <si>
    <t>916561113.S</t>
  </si>
  <si>
    <t>Osadenie záhonového alebo parkového obrubníka betón., do lôžka z bet. pros. tr. C 20/25 s bočnou oporou</t>
  </si>
  <si>
    <t>-566097974</t>
  </si>
  <si>
    <t>388,2</t>
  </si>
  <si>
    <t>592170001800.S</t>
  </si>
  <si>
    <t>Obrubník parkový, lxšxv 1000x50x200 mm, prírodný</t>
  </si>
  <si>
    <t>-1603261628</t>
  </si>
  <si>
    <t>388,2*1,01 'Prepočítané koeficientom množstva</t>
  </si>
  <si>
    <t>-724583792</t>
  </si>
  <si>
    <t>-1463198042</t>
  </si>
  <si>
    <t>-185208521</t>
  </si>
  <si>
    <t>SO 2.14.2 - SO 2.14.2  Úsek - MC MO3 8/40 - I. etapa</t>
  </si>
  <si>
    <t>-19410310</t>
  </si>
  <si>
    <t>323,20  "konštrukcia chodníka K2"</t>
  </si>
  <si>
    <t>1145529904</t>
  </si>
  <si>
    <t>8,6+2,4  "dlažba pre nevidiacich"</t>
  </si>
  <si>
    <t>497672361</t>
  </si>
  <si>
    <t>323,2  "konštrukcia chodníka K2"</t>
  </si>
  <si>
    <t>-1922054172</t>
  </si>
  <si>
    <t>1591846933</t>
  </si>
  <si>
    <t>-2030278447</t>
  </si>
  <si>
    <t>-221539115</t>
  </si>
  <si>
    <t>-509286949</t>
  </si>
  <si>
    <t>1199796301</t>
  </si>
  <si>
    <t>988292902</t>
  </si>
  <si>
    <t>8,6  "dlažba s výstupkami"</t>
  </si>
  <si>
    <t>2,4  "dlažba s drážkami"</t>
  </si>
  <si>
    <t>11*1,02 'Prepočítané koeficientom množstva</t>
  </si>
  <si>
    <t>-836392060</t>
  </si>
  <si>
    <t>249,3</t>
  </si>
  <si>
    <t>915502812</t>
  </si>
  <si>
    <t>249,3*1,01 'Prepočítané koeficientom množstva</t>
  </si>
  <si>
    <t>1329936863</t>
  </si>
  <si>
    <t>211,3</t>
  </si>
  <si>
    <t>-1703881204</t>
  </si>
  <si>
    <t>211,3*1,01 'Prepočítané koeficientom množstva</t>
  </si>
  <si>
    <t>1811617217</t>
  </si>
  <si>
    <t>-476840908</t>
  </si>
  <si>
    <t>-484490152</t>
  </si>
  <si>
    <t>SO 2.14.3 - SO 2.14.3  Úsek - MC MO3 8/40 - II. etapa</t>
  </si>
  <si>
    <t>-882039961</t>
  </si>
  <si>
    <t>723,8+63,0  "konštrukcia chodníka K2"</t>
  </si>
  <si>
    <t>1764457510</t>
  </si>
  <si>
    <t>5,0+2,0  "dlažba pre nevidiacich"</t>
  </si>
  <si>
    <t>-1703240194</t>
  </si>
  <si>
    <t>723,8+63,0 "konštrukcia chodníka K2"</t>
  </si>
  <si>
    <t>1665388791</t>
  </si>
  <si>
    <t>1965660711</t>
  </si>
  <si>
    <t>1589486702</t>
  </si>
  <si>
    <t>1242429801</t>
  </si>
  <si>
    <t>-1341683373</t>
  </si>
  <si>
    <t>895926147</t>
  </si>
  <si>
    <t>247477589</t>
  </si>
  <si>
    <t>5,0  "dlažba s výstupkami"</t>
  </si>
  <si>
    <t>2,0  "dlažba s drážkami"</t>
  </si>
  <si>
    <t>7*1,02 'Prepočítané koeficientom množstva</t>
  </si>
  <si>
    <t>1076745739</t>
  </si>
  <si>
    <t>421,6</t>
  </si>
  <si>
    <t>-1613189959</t>
  </si>
  <si>
    <t>421,6*1,01 'Prepočítané koeficientom množstva</t>
  </si>
  <si>
    <t>1363120149</t>
  </si>
  <si>
    <t>421,6+27,0</t>
  </si>
  <si>
    <t>-1511891083</t>
  </si>
  <si>
    <t>448,6*1,01 'Prepočítané koeficientom množstva</t>
  </si>
  <si>
    <t>-1806065627</t>
  </si>
  <si>
    <t>-1431877403</t>
  </si>
  <si>
    <t>457466867</t>
  </si>
  <si>
    <t>SO 2.15 - SO 2.15  Verejné osvetlenie</t>
  </si>
  <si>
    <t>275313612.S</t>
  </si>
  <si>
    <t>Betón základových pätiek, prostý tr. C 20/25</t>
  </si>
  <si>
    <t>210010090.S</t>
  </si>
  <si>
    <t>Rúrka ohybná elektroinštalačná z HDPE, D 50 uložená voľne</t>
  </si>
  <si>
    <t>345710005600.S</t>
  </si>
  <si>
    <t>Rúrka ohybná 09050 dvojplášťová korugovaná z HDPE, bezhalogénová, D 50 mm</t>
  </si>
  <si>
    <t>210100101.S</t>
  </si>
  <si>
    <t>Ukončenie Cu a Al drôtov a lán včítane zapojenie, jedna žila, vodič s prierezom do 16 mm2</t>
  </si>
  <si>
    <t>210193098.S</t>
  </si>
  <si>
    <t>Rozvádzače verejného osvetlenia RVO s elektromerom</t>
  </si>
  <si>
    <t>357120022150</t>
  </si>
  <si>
    <t>Rozvádzač verejného osvetlenia RVO-F403 pilier so zemnou rohožou1 x hlavný istič RI 63 C25, 3 x vývodové ističe RI 61 C20, stýkač, súmrakový spínač</t>
  </si>
  <si>
    <t>348370001650.S</t>
  </si>
  <si>
    <t>LED svietidlo s optikou pre cesty/chodníky, IP66, 7500lm, 4000K</t>
  </si>
  <si>
    <t>ERS000002926</t>
  </si>
  <si>
    <t>Svorkovnica stožiarová 1xE27 25A 2x6-16mm2 IP43 min.pr. stožiara 95mm</t>
  </si>
  <si>
    <t>sada</t>
  </si>
  <si>
    <t>210800117.S</t>
  </si>
  <si>
    <t>Kábel medený uložený voľne CYKY 450/750 V 4x10</t>
  </si>
  <si>
    <t>341110001700.S</t>
  </si>
  <si>
    <t>Kábel medený CYKY 4x10 mm2</t>
  </si>
  <si>
    <t>MD</t>
  </si>
  <si>
    <t>Mimostavenisková doprava</t>
  </si>
  <si>
    <t>PD</t>
  </si>
  <si>
    <t>Presun dodávok</t>
  </si>
  <si>
    <t>1739826636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</si>
</sst>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3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505050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800080"/>
      <name val="Arial CE"/>
      <family val="2"/>
      <charset val="238"/>
    </font>
    <font>
      <sz val="8"/>
      <color rgb="FFFF0000"/>
      <name val="Arial CE"/>
      <family val="2"/>
      <charset val="238"/>
    </font>
    <font>
      <sz val="8"/>
      <color rgb="FF0000A8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FFFFFF"/>
      <name val="Arial CE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b/>
      <sz val="10"/>
      <color rgb="FF00336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E6E7D5"/>
      </patternFill>
    </fill>
    <fill>
      <patternFill patternType="solid">
        <fgColor rgb="FFFFD274"/>
      </patternFill>
    </fill>
    <fill>
      <patternFill patternType="solid">
        <fgColor rgb="FFC6A5F6"/>
      </patternFill>
    </fill>
    <fill>
      <patternFill patternType="solid">
        <fgColor rgb="FFF1DEB1"/>
      </patternFill>
    </fill>
    <fill>
      <patternFill patternType="solid">
        <fgColor rgb="FFA7DC68"/>
      </patternFill>
    </fill>
    <fill>
      <patternFill patternType="solid">
        <fgColor rgb="FFFF9086"/>
      </patternFill>
    </fill>
    <fill>
      <patternFill patternType="solid">
        <fgColor rgb="FF83F0F7"/>
      </patternFill>
    </fill>
    <fill>
      <patternFill patternType="solid">
        <fgColor rgb="FFCCFFCC"/>
      </patternFill>
    </fill>
    <fill>
      <patternFill patternType="solid">
        <fgColor rgb="FFA8CDC6"/>
      </patternFill>
    </fill>
    <fill>
      <patternFill patternType="solid">
        <fgColor rgb="FF859BE7"/>
      </patternFill>
    </fill>
    <fill>
      <patternFill patternType="solid">
        <fgColor rgb="FFDA8787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2" fillId="0" borderId="0" applyNumberFormat="0" applyFill="0" applyBorder="0" applyAlignment="0" applyProtection="0"/>
  </cellStyleXfs>
  <cellXfs count="28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5" fillId="5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Alignment="1">
      <alignment vertical="center"/>
    </xf>
    <xf numFmtId="166" fontId="23" fillId="0" borderId="0" xfId="0" applyNumberFormat="1" applyFont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2" fillId="0" borderId="14" xfId="0" applyNumberFormat="1" applyFont="1" applyBorder="1" applyAlignment="1">
      <alignment vertical="center"/>
    </xf>
    <xf numFmtId="4" fontId="32" fillId="0" borderId="0" xfId="0" applyNumberFormat="1" applyFont="1" applyAlignment="1">
      <alignment vertical="center"/>
    </xf>
    <xf numFmtId="166" fontId="32" fillId="0" borderId="0" xfId="0" applyNumberFormat="1" applyFont="1" applyAlignment="1">
      <alignment vertical="center"/>
    </xf>
    <xf numFmtId="4" fontId="32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32" fillId="0" borderId="19" xfId="0" applyNumberFormat="1" applyFont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166" fontId="32" fillId="0" borderId="20" xfId="0" applyNumberFormat="1" applyFont="1" applyBorder="1" applyAlignment="1">
      <alignment vertical="center"/>
    </xf>
    <xf numFmtId="4" fontId="32" fillId="0" borderId="21" xfId="0" applyNumberFormat="1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5" fillId="5" borderId="0" xfId="0" applyFont="1" applyFill="1" applyAlignment="1">
      <alignment horizontal="left" vertical="center"/>
    </xf>
    <xf numFmtId="0" fontId="25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4" fontId="27" fillId="0" borderId="0" xfId="0" applyNumberFormat="1" applyFont="1"/>
    <xf numFmtId="166" fontId="36" fillId="0" borderId="12" xfId="0" applyNumberFormat="1" applyFont="1" applyBorder="1"/>
    <xf numFmtId="166" fontId="36" fillId="0" borderId="13" xfId="0" applyNumberFormat="1" applyFont="1" applyBorder="1"/>
    <xf numFmtId="4" fontId="37" fillId="0" borderId="0" xfId="0" applyNumberFormat="1" applyFont="1" applyAlignment="1">
      <alignment vertical="center"/>
    </xf>
    <xf numFmtId="0" fontId="7" fillId="0" borderId="3" xfId="0" applyFont="1" applyBorder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Protection="1">
      <protection locked="0"/>
    </xf>
    <xf numFmtId="4" fontId="6" fillId="0" borderId="0" xfId="0" applyNumberFormat="1" applyFont="1"/>
    <xf numFmtId="0" fontId="7" fillId="0" borderId="14" xfId="0" applyFont="1" applyBorder="1"/>
    <xf numFmtId="166" fontId="7" fillId="0" borderId="0" xfId="0" applyNumberFormat="1" applyFont="1"/>
    <xf numFmtId="166" fontId="7" fillId="0" borderId="15" xfId="0" applyNumberFormat="1" applyFont="1" applyBorder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3" xfId="0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49" fontId="25" fillId="0" borderId="22" xfId="0" applyNumberFormat="1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167" fontId="25" fillId="0" borderId="22" xfId="0" applyNumberFormat="1" applyFont="1" applyBorder="1" applyAlignment="1" applyProtection="1">
      <alignment vertical="center"/>
      <protection locked="0"/>
    </xf>
    <xf numFmtId="4" fontId="25" fillId="3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6" fillId="3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Alignment="1">
      <alignment horizontal="center" vertical="center"/>
    </xf>
    <xf numFmtId="166" fontId="26" fillId="0" borderId="0" xfId="0" applyNumberFormat="1" applyFont="1" applyAlignment="1">
      <alignment vertical="center"/>
    </xf>
    <xf numFmtId="166" fontId="26" fillId="0" borderId="15" xfId="0" applyNumberFormat="1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8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39" fillId="0" borderId="0" xfId="0" applyFont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vertical="center"/>
    </xf>
    <xf numFmtId="4" fontId="9" fillId="0" borderId="20" xfId="0" applyNumberFormat="1" applyFont="1" applyBorder="1" applyAlignment="1">
      <alignment vertical="center"/>
    </xf>
    <xf numFmtId="0" fontId="9" fillId="0" borderId="0" xfId="0" applyFont="1" applyAlignment="1">
      <alignment horizontal="left"/>
    </xf>
    <xf numFmtId="4" fontId="9" fillId="0" borderId="0" xfId="0" applyNumberFormat="1" applyFont="1"/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5" fillId="6" borderId="22" xfId="0" applyFont="1" applyFill="1" applyBorder="1" applyAlignment="1" applyProtection="1">
      <alignment horizontal="center" vertical="center"/>
      <protection locked="0"/>
    </xf>
    <xf numFmtId="0" fontId="25" fillId="7" borderId="22" xfId="0" applyFont="1" applyFill="1" applyBorder="1" applyAlignment="1" applyProtection="1">
      <alignment horizontal="center" vertical="center"/>
      <protection locked="0"/>
    </xf>
    <xf numFmtId="0" fontId="25" fillId="8" borderId="22" xfId="0" applyFont="1" applyFill="1" applyBorder="1" applyAlignment="1" applyProtection="1">
      <alignment horizontal="center" vertical="center"/>
      <protection locked="0"/>
    </xf>
    <xf numFmtId="0" fontId="25" fillId="9" borderId="22" xfId="0" applyFont="1" applyFill="1" applyBorder="1" applyAlignment="1" applyProtection="1">
      <alignment horizontal="center" vertical="center"/>
      <protection locked="0"/>
    </xf>
    <xf numFmtId="0" fontId="25" fillId="10" borderId="22" xfId="0" applyFont="1" applyFill="1" applyBorder="1" applyAlignment="1" applyProtection="1">
      <alignment horizontal="center" vertical="center"/>
      <protection locked="0"/>
    </xf>
    <xf numFmtId="0" fontId="25" fillId="11" borderId="22" xfId="0" applyFont="1" applyFill="1" applyBorder="1" applyAlignment="1" applyProtection="1">
      <alignment horizontal="center" vertical="center"/>
      <protection locked="0"/>
    </xf>
    <xf numFmtId="0" fontId="25" fillId="12" borderId="22" xfId="0" applyFont="1" applyFill="1" applyBorder="1" applyAlignment="1" applyProtection="1">
      <alignment horizontal="center" vertical="center"/>
      <protection locked="0"/>
    </xf>
    <xf numFmtId="0" fontId="26" fillId="3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166" fontId="26" fillId="0" borderId="21" xfId="0" applyNumberFormat="1" applyFont="1" applyBorder="1" applyAlignment="1">
      <alignment vertical="center"/>
    </xf>
    <xf numFmtId="0" fontId="25" fillId="13" borderId="22" xfId="0" applyFont="1" applyFill="1" applyBorder="1" applyAlignment="1" applyProtection="1">
      <alignment horizontal="center" vertical="center"/>
      <protection locked="0"/>
    </xf>
    <xf numFmtId="0" fontId="25" fillId="14" borderId="22" xfId="0" applyFont="1" applyFill="1" applyBorder="1" applyAlignment="1" applyProtection="1">
      <alignment horizontal="center" vertical="center"/>
      <protection locked="0"/>
    </xf>
    <xf numFmtId="0" fontId="40" fillId="0" borderId="22" xfId="0" applyFont="1" applyBorder="1" applyAlignment="1" applyProtection="1">
      <alignment horizontal="center" vertical="center"/>
      <protection locked="0"/>
    </xf>
    <xf numFmtId="49" fontId="40" fillId="0" borderId="22" xfId="0" applyNumberFormat="1" applyFont="1" applyBorder="1" applyAlignment="1" applyProtection="1">
      <alignment horizontal="left" vertical="center" wrapText="1"/>
      <protection locked="0"/>
    </xf>
    <xf numFmtId="0" fontId="40" fillId="0" borderId="22" xfId="0" applyFont="1" applyBorder="1" applyAlignment="1" applyProtection="1">
      <alignment horizontal="left" vertical="center" wrapText="1"/>
      <protection locked="0"/>
    </xf>
    <xf numFmtId="0" fontId="40" fillId="0" borderId="22" xfId="0" applyFont="1" applyBorder="1" applyAlignment="1" applyProtection="1">
      <alignment horizontal="center" vertical="center" wrapText="1"/>
      <protection locked="0"/>
    </xf>
    <xf numFmtId="167" fontId="40" fillId="0" borderId="22" xfId="0" applyNumberFormat="1" applyFont="1" applyBorder="1" applyAlignment="1" applyProtection="1">
      <alignment vertical="center"/>
      <protection locked="0"/>
    </xf>
    <xf numFmtId="4" fontId="40" fillId="3" borderId="22" xfId="0" applyNumberFormat="1" applyFont="1" applyFill="1" applyBorder="1" applyAlignment="1" applyProtection="1">
      <alignment vertical="center"/>
      <protection locked="0"/>
    </xf>
    <xf numFmtId="4" fontId="40" fillId="0" borderId="22" xfId="0" applyNumberFormat="1" applyFont="1" applyBorder="1" applyAlignment="1" applyProtection="1">
      <alignment vertical="center"/>
      <protection locked="0"/>
    </xf>
    <xf numFmtId="0" fontId="41" fillId="0" borderId="22" xfId="0" applyFont="1" applyBorder="1" applyAlignment="1" applyProtection="1">
      <alignment vertical="center"/>
      <protection locked="0"/>
    </xf>
    <xf numFmtId="0" fontId="41" fillId="0" borderId="3" xfId="0" applyFont="1" applyBorder="1" applyAlignment="1">
      <alignment vertical="center"/>
    </xf>
    <xf numFmtId="0" fontId="40" fillId="3" borderId="14" xfId="0" applyFont="1" applyFill="1" applyBorder="1" applyAlignment="1" applyProtection="1">
      <alignment horizontal="left" vertical="center"/>
      <protection locked="0"/>
    </xf>
    <xf numFmtId="0" fontId="40" fillId="0" borderId="0" xfId="0" applyFont="1" applyAlignment="1">
      <alignment horizontal="center" vertical="center"/>
    </xf>
    <xf numFmtId="0" fontId="40" fillId="6" borderId="22" xfId="0" applyFont="1" applyFill="1" applyBorder="1" applyAlignment="1" applyProtection="1">
      <alignment horizontal="center" vertical="center"/>
      <protection locked="0"/>
    </xf>
    <xf numFmtId="0" fontId="40" fillId="12" borderId="22" xfId="0" applyFont="1" applyFill="1" applyBorder="1" applyAlignment="1" applyProtection="1">
      <alignment horizontal="center" vertical="center"/>
      <protection locked="0"/>
    </xf>
    <xf numFmtId="0" fontId="40" fillId="11" borderId="22" xfId="0" applyFont="1" applyFill="1" applyBorder="1" applyAlignment="1" applyProtection="1">
      <alignment horizontal="center" vertical="center"/>
      <protection locked="0"/>
    </xf>
    <xf numFmtId="0" fontId="25" fillId="15" borderId="22" xfId="0" applyFont="1" applyFill="1" applyBorder="1" applyAlignment="1" applyProtection="1">
      <alignment horizontal="center" vertical="center"/>
      <protection locked="0"/>
    </xf>
    <xf numFmtId="0" fontId="40" fillId="15" borderId="22" xfId="0" applyFont="1" applyFill="1" applyBorder="1" applyAlignment="1" applyProtection="1">
      <alignment horizontal="center" vertical="center"/>
      <protection locked="0"/>
    </xf>
    <xf numFmtId="0" fontId="40" fillId="10" borderId="22" xfId="0" applyFont="1" applyFill="1" applyBorder="1" applyAlignment="1" applyProtection="1">
      <alignment horizontal="center" vertical="center"/>
      <protection locked="0"/>
    </xf>
    <xf numFmtId="0" fontId="40" fillId="7" borderId="22" xfId="0" applyFont="1" applyFill="1" applyBorder="1" applyAlignment="1" applyProtection="1">
      <alignment horizontal="center" vertical="center"/>
      <protection locked="0"/>
    </xf>
    <xf numFmtId="0" fontId="40" fillId="13" borderId="22" xfId="0" applyFont="1" applyFill="1" applyBorder="1" applyAlignment="1" applyProtection="1">
      <alignment horizontal="center" vertical="center"/>
      <protection locked="0"/>
    </xf>
    <xf numFmtId="167" fontId="25" fillId="3" borderId="22" xfId="0" applyNumberFormat="1" applyFont="1" applyFill="1" applyBorder="1" applyAlignment="1" applyProtection="1">
      <alignment vertical="center"/>
      <protection locked="0"/>
    </xf>
    <xf numFmtId="0" fontId="25" fillId="16" borderId="22" xfId="0" applyFont="1" applyFill="1" applyBorder="1" applyAlignment="1" applyProtection="1">
      <alignment horizontal="center" vertical="center"/>
      <protection locked="0"/>
    </xf>
    <xf numFmtId="49" fontId="25" fillId="17" borderId="22" xfId="0" applyNumberFormat="1" applyFont="1" applyFill="1" applyBorder="1" applyAlignment="1" applyProtection="1">
      <alignment horizontal="left" vertical="center" wrapText="1"/>
      <protection locked="0"/>
    </xf>
    <xf numFmtId="0" fontId="25" fillId="17" borderId="22" xfId="0" applyFont="1" applyFill="1" applyBorder="1" applyAlignment="1" applyProtection="1">
      <alignment horizontal="left" vertical="center" wrapText="1"/>
      <protection locked="0"/>
    </xf>
    <xf numFmtId="0" fontId="25" fillId="17" borderId="22" xfId="0" applyFont="1" applyFill="1" applyBorder="1" applyAlignment="1" applyProtection="1">
      <alignment horizontal="center" vertical="center" wrapText="1"/>
      <protection locked="0"/>
    </xf>
    <xf numFmtId="167" fontId="25" fillId="17" borderId="22" xfId="0" applyNumberFormat="1" applyFont="1" applyFill="1" applyBorder="1" applyAlignment="1" applyProtection="1">
      <alignment vertical="center"/>
      <protection locked="0"/>
    </xf>
    <xf numFmtId="0" fontId="8" fillId="17" borderId="0" xfId="0" applyFont="1" applyFill="1" applyAlignment="1">
      <alignment horizontal="left" vertical="center" wrapText="1"/>
    </xf>
    <xf numFmtId="0" fontId="8" fillId="17" borderId="0" xfId="0" applyFont="1" applyFill="1" applyAlignment="1">
      <alignment vertical="center"/>
    </xf>
    <xf numFmtId="167" fontId="8" fillId="17" borderId="0" xfId="0" applyNumberFormat="1" applyFont="1" applyFill="1" applyAlignment="1">
      <alignment vertical="center"/>
    </xf>
    <xf numFmtId="49" fontId="40" fillId="17" borderId="22" xfId="0" applyNumberFormat="1" applyFont="1" applyFill="1" applyBorder="1" applyAlignment="1" applyProtection="1">
      <alignment horizontal="left" vertical="center" wrapText="1"/>
      <protection locked="0"/>
    </xf>
    <xf numFmtId="0" fontId="40" fillId="17" borderId="22" xfId="0" applyFont="1" applyFill="1" applyBorder="1" applyAlignment="1" applyProtection="1">
      <alignment horizontal="left" vertical="center" wrapText="1"/>
      <protection locked="0"/>
    </xf>
    <xf numFmtId="0" fontId="40" fillId="17" borderId="22" xfId="0" applyFont="1" applyFill="1" applyBorder="1" applyAlignment="1" applyProtection="1">
      <alignment horizontal="center" vertical="center" wrapText="1"/>
      <protection locked="0"/>
    </xf>
    <xf numFmtId="167" fontId="40" fillId="17" borderId="22" xfId="0" applyNumberFormat="1" applyFont="1" applyFill="1" applyBorder="1" applyAlignment="1" applyProtection="1">
      <alignment vertical="center"/>
      <protection locked="0"/>
    </xf>
    <xf numFmtId="0" fontId="39" fillId="17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4" fillId="2" borderId="0" xfId="0" applyFont="1" applyFill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left" vertical="center"/>
    </xf>
    <xf numFmtId="0" fontId="25" fillId="5" borderId="8" xfId="0" applyFont="1" applyFill="1" applyBorder="1" applyAlignment="1">
      <alignment horizontal="left" vertical="center"/>
    </xf>
    <xf numFmtId="0" fontId="25" fillId="5" borderId="7" xfId="0" applyFont="1" applyFill="1" applyBorder="1" applyAlignment="1">
      <alignment horizontal="right" vertical="center"/>
    </xf>
    <xf numFmtId="4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4" fontId="31" fillId="0" borderId="0" xfId="0" applyNumberFormat="1" applyFont="1" applyAlignment="1">
      <alignment horizontal="right" vertical="center"/>
    </xf>
    <xf numFmtId="0" fontId="25" fillId="5" borderId="6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4" fontId="18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30"/>
  <sheetViews>
    <sheetView showGridLines="0" workbookViewId="0"/>
  </sheetViews>
  <sheetFormatPr defaultRowHeight="10.199999999999999" x14ac:dyDescent="0.2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 x14ac:dyDescent="0.2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pans="1:74" ht="36.9" customHeight="1" x14ac:dyDescent="0.2">
      <c r="AR2" s="241" t="s">
        <v>5</v>
      </c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  <c r="BE2" s="242"/>
      <c r="BS2" s="17" t="s">
        <v>6</v>
      </c>
      <c r="BT2" s="17" t="s">
        <v>7</v>
      </c>
    </row>
    <row r="3" spans="1:74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7</v>
      </c>
    </row>
    <row r="4" spans="1:74" ht="24.9" customHeight="1" x14ac:dyDescent="0.2">
      <c r="B4" s="20"/>
      <c r="D4" s="21" t="s">
        <v>8</v>
      </c>
      <c r="AR4" s="20"/>
      <c r="AS4" s="22" t="s">
        <v>9</v>
      </c>
      <c r="BE4" s="23" t="s">
        <v>10</v>
      </c>
      <c r="BS4" s="17" t="s">
        <v>11</v>
      </c>
    </row>
    <row r="5" spans="1:74" ht="12" customHeight="1" x14ac:dyDescent="0.2">
      <c r="B5" s="20"/>
      <c r="D5" s="24" t="s">
        <v>12</v>
      </c>
      <c r="K5" s="246" t="s">
        <v>13</v>
      </c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R5" s="20"/>
      <c r="BE5" s="274" t="s">
        <v>14</v>
      </c>
      <c r="BS5" s="17" t="s">
        <v>6</v>
      </c>
    </row>
    <row r="6" spans="1:74" ht="36.9" customHeight="1" x14ac:dyDescent="0.2">
      <c r="B6" s="20"/>
      <c r="D6" s="26" t="s">
        <v>15</v>
      </c>
      <c r="K6" s="277" t="s">
        <v>16</v>
      </c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2"/>
      <c r="AR6" s="20"/>
      <c r="BE6" s="275"/>
      <c r="BS6" s="17" t="s">
        <v>6</v>
      </c>
    </row>
    <row r="7" spans="1:74" ht="12" customHeight="1" x14ac:dyDescent="0.2">
      <c r="B7" s="20"/>
      <c r="D7" s="27" t="s">
        <v>17</v>
      </c>
      <c r="K7" s="25" t="s">
        <v>1</v>
      </c>
      <c r="AK7" s="27" t="s">
        <v>18</v>
      </c>
      <c r="AN7" s="25" t="s">
        <v>1</v>
      </c>
      <c r="AR7" s="20"/>
      <c r="BE7" s="275"/>
      <c r="BS7" s="17" t="s">
        <v>6</v>
      </c>
    </row>
    <row r="8" spans="1:74" ht="12" customHeight="1" x14ac:dyDescent="0.2">
      <c r="B8" s="20"/>
      <c r="D8" s="27" t="s">
        <v>19</v>
      </c>
      <c r="K8" s="25" t="s">
        <v>20</v>
      </c>
      <c r="AK8" s="27" t="s">
        <v>21</v>
      </c>
      <c r="AN8" s="28" t="s">
        <v>22</v>
      </c>
      <c r="AR8" s="20"/>
      <c r="BE8" s="275"/>
      <c r="BS8" s="17" t="s">
        <v>6</v>
      </c>
    </row>
    <row r="9" spans="1:74" ht="14.4" customHeight="1" x14ac:dyDescent="0.2">
      <c r="B9" s="20"/>
      <c r="AR9" s="20"/>
      <c r="BE9" s="275"/>
      <c r="BS9" s="17" t="s">
        <v>6</v>
      </c>
    </row>
    <row r="10" spans="1:74" ht="12" customHeight="1" x14ac:dyDescent="0.2">
      <c r="B10" s="20"/>
      <c r="D10" s="27" t="s">
        <v>23</v>
      </c>
      <c r="AK10" s="27" t="s">
        <v>24</v>
      </c>
      <c r="AN10" s="25" t="s">
        <v>1</v>
      </c>
      <c r="AR10" s="20"/>
      <c r="BE10" s="275"/>
      <c r="BS10" s="17" t="s">
        <v>6</v>
      </c>
    </row>
    <row r="11" spans="1:74" ht="18.45" customHeight="1" x14ac:dyDescent="0.2">
      <c r="B11" s="20"/>
      <c r="E11" s="25" t="s">
        <v>20</v>
      </c>
      <c r="AK11" s="27" t="s">
        <v>25</v>
      </c>
      <c r="AN11" s="25" t="s">
        <v>1</v>
      </c>
      <c r="AR11" s="20"/>
      <c r="BE11" s="275"/>
      <c r="BS11" s="17" t="s">
        <v>6</v>
      </c>
    </row>
    <row r="12" spans="1:74" ht="6.9" customHeight="1" x14ac:dyDescent="0.2">
      <c r="B12" s="20"/>
      <c r="AR12" s="20"/>
      <c r="BE12" s="275"/>
      <c r="BS12" s="17" t="s">
        <v>6</v>
      </c>
    </row>
    <row r="13" spans="1:74" ht="12" customHeight="1" x14ac:dyDescent="0.2">
      <c r="B13" s="20"/>
      <c r="D13" s="27" t="s">
        <v>26</v>
      </c>
      <c r="AK13" s="27" t="s">
        <v>24</v>
      </c>
      <c r="AN13" s="29" t="s">
        <v>27</v>
      </c>
      <c r="AR13" s="20"/>
      <c r="BE13" s="275"/>
      <c r="BS13" s="17" t="s">
        <v>6</v>
      </c>
    </row>
    <row r="14" spans="1:74" ht="13.2" x14ac:dyDescent="0.2">
      <c r="B14" s="20"/>
      <c r="E14" s="278" t="s">
        <v>27</v>
      </c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79"/>
      <c r="AI14" s="279"/>
      <c r="AJ14" s="279"/>
      <c r="AK14" s="27" t="s">
        <v>25</v>
      </c>
      <c r="AN14" s="29" t="s">
        <v>27</v>
      </c>
      <c r="AR14" s="20"/>
      <c r="BE14" s="275"/>
      <c r="BS14" s="17" t="s">
        <v>6</v>
      </c>
    </row>
    <row r="15" spans="1:74" ht="6.9" customHeight="1" x14ac:dyDescent="0.2">
      <c r="B15" s="20"/>
      <c r="AR15" s="20"/>
      <c r="BE15" s="275"/>
      <c r="BS15" s="17" t="s">
        <v>3</v>
      </c>
    </row>
    <row r="16" spans="1:74" ht="12" customHeight="1" x14ac:dyDescent="0.2">
      <c r="B16" s="20"/>
      <c r="D16" s="27" t="s">
        <v>28</v>
      </c>
      <c r="AK16" s="27" t="s">
        <v>24</v>
      </c>
      <c r="AN16" s="25" t="s">
        <v>1</v>
      </c>
      <c r="AR16" s="20"/>
      <c r="BE16" s="275"/>
      <c r="BS16" s="17" t="s">
        <v>3</v>
      </c>
    </row>
    <row r="17" spans="2:71" ht="18.45" customHeight="1" x14ac:dyDescent="0.2">
      <c r="B17" s="20"/>
      <c r="E17" s="25" t="s">
        <v>20</v>
      </c>
      <c r="AK17" s="27" t="s">
        <v>25</v>
      </c>
      <c r="AN17" s="25" t="s">
        <v>1</v>
      </c>
      <c r="AR17" s="20"/>
      <c r="BE17" s="275"/>
      <c r="BS17" s="17" t="s">
        <v>29</v>
      </c>
    </row>
    <row r="18" spans="2:71" ht="6.9" customHeight="1" x14ac:dyDescent="0.2">
      <c r="B18" s="20"/>
      <c r="AR18" s="20"/>
      <c r="BE18" s="275"/>
      <c r="BS18" s="17" t="s">
        <v>6</v>
      </c>
    </row>
    <row r="19" spans="2:71" ht="12" customHeight="1" x14ac:dyDescent="0.2">
      <c r="B19" s="20"/>
      <c r="D19" s="27" t="s">
        <v>30</v>
      </c>
      <c r="AK19" s="27" t="s">
        <v>24</v>
      </c>
      <c r="AN19" s="25" t="s">
        <v>1</v>
      </c>
      <c r="AR19" s="20"/>
      <c r="BE19" s="275"/>
      <c r="BS19" s="17" t="s">
        <v>6</v>
      </c>
    </row>
    <row r="20" spans="2:71" ht="18.45" customHeight="1" x14ac:dyDescent="0.2">
      <c r="B20" s="20"/>
      <c r="E20" s="25" t="s">
        <v>20</v>
      </c>
      <c r="AK20" s="27" t="s">
        <v>25</v>
      </c>
      <c r="AN20" s="25" t="s">
        <v>1</v>
      </c>
      <c r="AR20" s="20"/>
      <c r="BE20" s="275"/>
      <c r="BS20" s="17" t="s">
        <v>29</v>
      </c>
    </row>
    <row r="21" spans="2:71" ht="6.9" customHeight="1" x14ac:dyDescent="0.2">
      <c r="B21" s="20"/>
      <c r="AR21" s="20"/>
      <c r="BE21" s="275"/>
    </row>
    <row r="22" spans="2:71" ht="12" customHeight="1" x14ac:dyDescent="0.2">
      <c r="B22" s="20"/>
      <c r="D22" s="27" t="s">
        <v>31</v>
      </c>
      <c r="AR22" s="20"/>
      <c r="BE22" s="275"/>
    </row>
    <row r="23" spans="2:71" ht="16.5" customHeight="1" x14ac:dyDescent="0.2">
      <c r="B23" s="20"/>
      <c r="E23" s="247" t="s">
        <v>1</v>
      </c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R23" s="20"/>
      <c r="BE23" s="275"/>
    </row>
    <row r="24" spans="2:71" ht="6.9" customHeight="1" x14ac:dyDescent="0.2">
      <c r="B24" s="20"/>
      <c r="AR24" s="20"/>
      <c r="BE24" s="275"/>
    </row>
    <row r="25" spans="2:71" ht="6.9" customHeight="1" x14ac:dyDescent="0.2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275"/>
    </row>
    <row r="26" spans="2:71" s="1" customFormat="1" ht="25.95" customHeight="1" x14ac:dyDescent="0.2">
      <c r="B26" s="32"/>
      <c r="D26" s="33" t="s">
        <v>32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80">
        <f>ROUND(AG94,2)</f>
        <v>0</v>
      </c>
      <c r="AL26" s="281"/>
      <c r="AM26" s="281"/>
      <c r="AN26" s="281"/>
      <c r="AO26" s="281"/>
      <c r="AR26" s="32"/>
      <c r="BE26" s="275"/>
    </row>
    <row r="27" spans="2:71" s="1" customFormat="1" ht="6.9" customHeight="1" x14ac:dyDescent="0.2">
      <c r="B27" s="32"/>
      <c r="AR27" s="32"/>
      <c r="BE27" s="275"/>
    </row>
    <row r="28" spans="2:71" s="1" customFormat="1" ht="13.2" x14ac:dyDescent="0.2">
      <c r="B28" s="32"/>
      <c r="L28" s="282" t="s">
        <v>33</v>
      </c>
      <c r="M28" s="282"/>
      <c r="N28" s="282"/>
      <c r="O28" s="282"/>
      <c r="P28" s="282"/>
      <c r="W28" s="282" t="s">
        <v>34</v>
      </c>
      <c r="X28" s="282"/>
      <c r="Y28" s="282"/>
      <c r="Z28" s="282"/>
      <c r="AA28" s="282"/>
      <c r="AB28" s="282"/>
      <c r="AC28" s="282"/>
      <c r="AD28" s="282"/>
      <c r="AE28" s="282"/>
      <c r="AK28" s="282" t="s">
        <v>35</v>
      </c>
      <c r="AL28" s="282"/>
      <c r="AM28" s="282"/>
      <c r="AN28" s="282"/>
      <c r="AO28" s="282"/>
      <c r="AR28" s="32"/>
      <c r="BE28" s="275"/>
    </row>
    <row r="29" spans="2:71" s="2" customFormat="1" ht="14.4" customHeight="1" x14ac:dyDescent="0.2">
      <c r="B29" s="36"/>
      <c r="D29" s="27" t="s">
        <v>36</v>
      </c>
      <c r="F29" s="37" t="s">
        <v>37</v>
      </c>
      <c r="L29" s="285">
        <v>0.23</v>
      </c>
      <c r="M29" s="284"/>
      <c r="N29" s="284"/>
      <c r="O29" s="284"/>
      <c r="P29" s="284"/>
      <c r="Q29" s="38"/>
      <c r="R29" s="38"/>
      <c r="S29" s="38"/>
      <c r="T29" s="38"/>
      <c r="U29" s="38"/>
      <c r="V29" s="38"/>
      <c r="W29" s="283">
        <f>ROUND(AZ94, 2)</f>
        <v>0</v>
      </c>
      <c r="X29" s="284"/>
      <c r="Y29" s="284"/>
      <c r="Z29" s="284"/>
      <c r="AA29" s="284"/>
      <c r="AB29" s="284"/>
      <c r="AC29" s="284"/>
      <c r="AD29" s="284"/>
      <c r="AE29" s="284"/>
      <c r="AF29" s="38"/>
      <c r="AG29" s="38"/>
      <c r="AH29" s="38"/>
      <c r="AI29" s="38"/>
      <c r="AJ29" s="38"/>
      <c r="AK29" s="283">
        <f>ROUND(AV94, 2)</f>
        <v>0</v>
      </c>
      <c r="AL29" s="284"/>
      <c r="AM29" s="284"/>
      <c r="AN29" s="284"/>
      <c r="AO29" s="284"/>
      <c r="AP29" s="38"/>
      <c r="AQ29" s="38"/>
      <c r="AR29" s="39"/>
      <c r="AS29" s="38"/>
      <c r="AT29" s="38"/>
      <c r="AU29" s="38"/>
      <c r="AV29" s="38"/>
      <c r="AW29" s="38"/>
      <c r="AX29" s="38"/>
      <c r="AY29" s="38"/>
      <c r="AZ29" s="38"/>
      <c r="BE29" s="276"/>
    </row>
    <row r="30" spans="2:71" s="2" customFormat="1" ht="14.4" customHeight="1" x14ac:dyDescent="0.2">
      <c r="B30" s="36"/>
      <c r="F30" s="37" t="s">
        <v>38</v>
      </c>
      <c r="L30" s="288">
        <v>0.23</v>
      </c>
      <c r="M30" s="287"/>
      <c r="N30" s="287"/>
      <c r="O30" s="287"/>
      <c r="P30" s="287"/>
      <c r="W30" s="286">
        <f>ROUND(BA94, 2)</f>
        <v>0</v>
      </c>
      <c r="X30" s="287"/>
      <c r="Y30" s="287"/>
      <c r="Z30" s="287"/>
      <c r="AA30" s="287"/>
      <c r="AB30" s="287"/>
      <c r="AC30" s="287"/>
      <c r="AD30" s="287"/>
      <c r="AE30" s="287"/>
      <c r="AK30" s="286">
        <f>ROUND(AW94, 2)</f>
        <v>0</v>
      </c>
      <c r="AL30" s="287"/>
      <c r="AM30" s="287"/>
      <c r="AN30" s="287"/>
      <c r="AO30" s="287"/>
      <c r="AR30" s="36"/>
      <c r="BE30" s="276"/>
    </row>
    <row r="31" spans="2:71" s="2" customFormat="1" ht="14.4" hidden="1" customHeight="1" x14ac:dyDescent="0.2">
      <c r="B31" s="36"/>
      <c r="F31" s="27" t="s">
        <v>39</v>
      </c>
      <c r="L31" s="288">
        <v>0.23</v>
      </c>
      <c r="M31" s="287"/>
      <c r="N31" s="287"/>
      <c r="O31" s="287"/>
      <c r="P31" s="287"/>
      <c r="W31" s="286">
        <f>ROUND(BB94, 2)</f>
        <v>0</v>
      </c>
      <c r="X31" s="287"/>
      <c r="Y31" s="287"/>
      <c r="Z31" s="287"/>
      <c r="AA31" s="287"/>
      <c r="AB31" s="287"/>
      <c r="AC31" s="287"/>
      <c r="AD31" s="287"/>
      <c r="AE31" s="287"/>
      <c r="AK31" s="286">
        <v>0</v>
      </c>
      <c r="AL31" s="287"/>
      <c r="AM31" s="287"/>
      <c r="AN31" s="287"/>
      <c r="AO31" s="287"/>
      <c r="AR31" s="36"/>
      <c r="BE31" s="276"/>
    </row>
    <row r="32" spans="2:71" s="2" customFormat="1" ht="14.4" hidden="1" customHeight="1" x14ac:dyDescent="0.2">
      <c r="B32" s="36"/>
      <c r="F32" s="27" t="s">
        <v>40</v>
      </c>
      <c r="L32" s="288">
        <v>0.23</v>
      </c>
      <c r="M32" s="287"/>
      <c r="N32" s="287"/>
      <c r="O32" s="287"/>
      <c r="P32" s="287"/>
      <c r="W32" s="286">
        <f>ROUND(BC94, 2)</f>
        <v>0</v>
      </c>
      <c r="X32" s="287"/>
      <c r="Y32" s="287"/>
      <c r="Z32" s="287"/>
      <c r="AA32" s="287"/>
      <c r="AB32" s="287"/>
      <c r="AC32" s="287"/>
      <c r="AD32" s="287"/>
      <c r="AE32" s="287"/>
      <c r="AK32" s="286">
        <v>0</v>
      </c>
      <c r="AL32" s="287"/>
      <c r="AM32" s="287"/>
      <c r="AN32" s="287"/>
      <c r="AO32" s="287"/>
      <c r="AR32" s="36"/>
      <c r="BE32" s="276"/>
    </row>
    <row r="33" spans="2:57" s="2" customFormat="1" ht="14.4" hidden="1" customHeight="1" x14ac:dyDescent="0.2">
      <c r="B33" s="36"/>
      <c r="F33" s="37" t="s">
        <v>41</v>
      </c>
      <c r="L33" s="285">
        <v>0</v>
      </c>
      <c r="M33" s="284"/>
      <c r="N33" s="284"/>
      <c r="O33" s="284"/>
      <c r="P33" s="284"/>
      <c r="Q33" s="38"/>
      <c r="R33" s="38"/>
      <c r="S33" s="38"/>
      <c r="T33" s="38"/>
      <c r="U33" s="38"/>
      <c r="V33" s="38"/>
      <c r="W33" s="283">
        <f>ROUND(BD94, 2)</f>
        <v>0</v>
      </c>
      <c r="X33" s="284"/>
      <c r="Y33" s="284"/>
      <c r="Z33" s="284"/>
      <c r="AA33" s="284"/>
      <c r="AB33" s="284"/>
      <c r="AC33" s="284"/>
      <c r="AD33" s="284"/>
      <c r="AE33" s="284"/>
      <c r="AF33" s="38"/>
      <c r="AG33" s="38"/>
      <c r="AH33" s="38"/>
      <c r="AI33" s="38"/>
      <c r="AJ33" s="38"/>
      <c r="AK33" s="283">
        <v>0</v>
      </c>
      <c r="AL33" s="284"/>
      <c r="AM33" s="284"/>
      <c r="AN33" s="284"/>
      <c r="AO33" s="284"/>
      <c r="AP33" s="38"/>
      <c r="AQ33" s="38"/>
      <c r="AR33" s="39"/>
      <c r="AS33" s="38"/>
      <c r="AT33" s="38"/>
      <c r="AU33" s="38"/>
      <c r="AV33" s="38"/>
      <c r="AW33" s="38"/>
      <c r="AX33" s="38"/>
      <c r="AY33" s="38"/>
      <c r="AZ33" s="38"/>
      <c r="BE33" s="276"/>
    </row>
    <row r="34" spans="2:57" s="1" customFormat="1" ht="6.9" customHeight="1" x14ac:dyDescent="0.2">
      <c r="B34" s="32"/>
      <c r="AR34" s="32"/>
      <c r="BE34" s="275"/>
    </row>
    <row r="35" spans="2:57" s="1" customFormat="1" ht="25.95" customHeight="1" x14ac:dyDescent="0.2">
      <c r="B35" s="32"/>
      <c r="C35" s="40"/>
      <c r="D35" s="41" t="s">
        <v>42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43</v>
      </c>
      <c r="U35" s="42"/>
      <c r="V35" s="42"/>
      <c r="W35" s="42"/>
      <c r="X35" s="267" t="s">
        <v>44</v>
      </c>
      <c r="Y35" s="265"/>
      <c r="Z35" s="265"/>
      <c r="AA35" s="265"/>
      <c r="AB35" s="265"/>
      <c r="AC35" s="42"/>
      <c r="AD35" s="42"/>
      <c r="AE35" s="42"/>
      <c r="AF35" s="42"/>
      <c r="AG35" s="42"/>
      <c r="AH35" s="42"/>
      <c r="AI35" s="42"/>
      <c r="AJ35" s="42"/>
      <c r="AK35" s="264">
        <f>SUM(AK26:AK33)</f>
        <v>0</v>
      </c>
      <c r="AL35" s="265"/>
      <c r="AM35" s="265"/>
      <c r="AN35" s="265"/>
      <c r="AO35" s="266"/>
      <c r="AP35" s="40"/>
      <c r="AQ35" s="40"/>
      <c r="AR35" s="32"/>
    </row>
    <row r="36" spans="2:57" s="1" customFormat="1" ht="6.9" customHeight="1" x14ac:dyDescent="0.2">
      <c r="B36" s="32"/>
      <c r="AR36" s="32"/>
    </row>
    <row r="37" spans="2:57" s="1" customFormat="1" ht="14.4" customHeight="1" x14ac:dyDescent="0.2">
      <c r="B37" s="32"/>
      <c r="AR37" s="32"/>
    </row>
    <row r="38" spans="2:57" ht="14.4" customHeight="1" x14ac:dyDescent="0.2">
      <c r="B38" s="20"/>
      <c r="AR38" s="20"/>
    </row>
    <row r="39" spans="2:57" ht="14.4" customHeight="1" x14ac:dyDescent="0.2">
      <c r="B39" s="20"/>
      <c r="AR39" s="20"/>
    </row>
    <row r="40" spans="2:57" ht="14.4" customHeight="1" x14ac:dyDescent="0.2">
      <c r="B40" s="20"/>
      <c r="AR40" s="20"/>
    </row>
    <row r="41" spans="2:57" ht="14.4" customHeight="1" x14ac:dyDescent="0.2">
      <c r="B41" s="20"/>
      <c r="AR41" s="20"/>
    </row>
    <row r="42" spans="2:57" ht="14.4" customHeight="1" x14ac:dyDescent="0.2">
      <c r="B42" s="20"/>
      <c r="AR42" s="20"/>
    </row>
    <row r="43" spans="2:57" ht="14.4" customHeight="1" x14ac:dyDescent="0.2">
      <c r="B43" s="20"/>
      <c r="AR43" s="20"/>
    </row>
    <row r="44" spans="2:57" ht="14.4" customHeight="1" x14ac:dyDescent="0.2">
      <c r="B44" s="20"/>
      <c r="AR44" s="20"/>
    </row>
    <row r="45" spans="2:57" ht="14.4" customHeight="1" x14ac:dyDescent="0.2">
      <c r="B45" s="20"/>
      <c r="AR45" s="20"/>
    </row>
    <row r="46" spans="2:57" ht="14.4" customHeight="1" x14ac:dyDescent="0.2">
      <c r="B46" s="20"/>
      <c r="AR46" s="20"/>
    </row>
    <row r="47" spans="2:57" ht="14.4" customHeight="1" x14ac:dyDescent="0.2">
      <c r="B47" s="20"/>
      <c r="AR47" s="20"/>
    </row>
    <row r="48" spans="2:57" ht="14.4" customHeight="1" x14ac:dyDescent="0.2">
      <c r="B48" s="20"/>
      <c r="AR48" s="20"/>
    </row>
    <row r="49" spans="2:44" s="1" customFormat="1" ht="14.4" customHeight="1" x14ac:dyDescent="0.2">
      <c r="B49" s="32"/>
      <c r="D49" s="44" t="s">
        <v>45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4" t="s">
        <v>46</v>
      </c>
      <c r="AI49" s="45"/>
      <c r="AJ49" s="45"/>
      <c r="AK49" s="45"/>
      <c r="AL49" s="45"/>
      <c r="AM49" s="45"/>
      <c r="AN49" s="45"/>
      <c r="AO49" s="45"/>
      <c r="AR49" s="32"/>
    </row>
    <row r="50" spans="2:44" x14ac:dyDescent="0.2">
      <c r="B50" s="20"/>
      <c r="AR50" s="20"/>
    </row>
    <row r="51" spans="2:44" x14ac:dyDescent="0.2">
      <c r="B51" s="20"/>
      <c r="AR51" s="20"/>
    </row>
    <row r="52" spans="2:44" x14ac:dyDescent="0.2">
      <c r="B52" s="20"/>
      <c r="AR52" s="20"/>
    </row>
    <row r="53" spans="2:44" x14ac:dyDescent="0.2">
      <c r="B53" s="20"/>
      <c r="AR53" s="20"/>
    </row>
    <row r="54" spans="2:44" x14ac:dyDescent="0.2">
      <c r="B54" s="20"/>
      <c r="AR54" s="20"/>
    </row>
    <row r="55" spans="2:44" x14ac:dyDescent="0.2">
      <c r="B55" s="20"/>
      <c r="AR55" s="20"/>
    </row>
    <row r="56" spans="2:44" x14ac:dyDescent="0.2">
      <c r="B56" s="20"/>
      <c r="AR56" s="20"/>
    </row>
    <row r="57" spans="2:44" x14ac:dyDescent="0.2">
      <c r="B57" s="20"/>
      <c r="AR57" s="20"/>
    </row>
    <row r="58" spans="2:44" x14ac:dyDescent="0.2">
      <c r="B58" s="20"/>
      <c r="AR58" s="20"/>
    </row>
    <row r="59" spans="2:44" x14ac:dyDescent="0.2">
      <c r="B59" s="20"/>
      <c r="AR59" s="20"/>
    </row>
    <row r="60" spans="2:44" s="1" customFormat="1" ht="13.2" x14ac:dyDescent="0.2">
      <c r="B60" s="32"/>
      <c r="D60" s="46" t="s">
        <v>47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6" t="s">
        <v>48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6" t="s">
        <v>47</v>
      </c>
      <c r="AI60" s="34"/>
      <c r="AJ60" s="34"/>
      <c r="AK60" s="34"/>
      <c r="AL60" s="34"/>
      <c r="AM60" s="46" t="s">
        <v>48</v>
      </c>
      <c r="AN60" s="34"/>
      <c r="AO60" s="34"/>
      <c r="AR60" s="32"/>
    </row>
    <row r="61" spans="2:44" x14ac:dyDescent="0.2">
      <c r="B61" s="20"/>
      <c r="AR61" s="20"/>
    </row>
    <row r="62" spans="2:44" x14ac:dyDescent="0.2">
      <c r="B62" s="20"/>
      <c r="AR62" s="20"/>
    </row>
    <row r="63" spans="2:44" x14ac:dyDescent="0.2">
      <c r="B63" s="20"/>
      <c r="AR63" s="20"/>
    </row>
    <row r="64" spans="2:44" s="1" customFormat="1" ht="13.2" x14ac:dyDescent="0.2">
      <c r="B64" s="32"/>
      <c r="D64" s="44" t="s">
        <v>49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4" t="s">
        <v>50</v>
      </c>
      <c r="AI64" s="45"/>
      <c r="AJ64" s="45"/>
      <c r="AK64" s="45"/>
      <c r="AL64" s="45"/>
      <c r="AM64" s="45"/>
      <c r="AN64" s="45"/>
      <c r="AO64" s="45"/>
      <c r="AR64" s="32"/>
    </row>
    <row r="65" spans="2:44" x14ac:dyDescent="0.2">
      <c r="B65" s="20"/>
      <c r="AR65" s="20"/>
    </row>
    <row r="66" spans="2:44" x14ac:dyDescent="0.2">
      <c r="B66" s="20"/>
      <c r="AR66" s="20"/>
    </row>
    <row r="67" spans="2:44" x14ac:dyDescent="0.2">
      <c r="B67" s="20"/>
      <c r="AR67" s="20"/>
    </row>
    <row r="68" spans="2:44" x14ac:dyDescent="0.2">
      <c r="B68" s="20"/>
      <c r="AR68" s="20"/>
    </row>
    <row r="69" spans="2:44" x14ac:dyDescent="0.2">
      <c r="B69" s="20"/>
      <c r="AR69" s="20"/>
    </row>
    <row r="70" spans="2:44" x14ac:dyDescent="0.2">
      <c r="B70" s="20"/>
      <c r="AR70" s="20"/>
    </row>
    <row r="71" spans="2:44" x14ac:dyDescent="0.2">
      <c r="B71" s="20"/>
      <c r="AR71" s="20"/>
    </row>
    <row r="72" spans="2:44" x14ac:dyDescent="0.2">
      <c r="B72" s="20"/>
      <c r="AR72" s="20"/>
    </row>
    <row r="73" spans="2:44" x14ac:dyDescent="0.2">
      <c r="B73" s="20"/>
      <c r="AR73" s="20"/>
    </row>
    <row r="74" spans="2:44" x14ac:dyDescent="0.2">
      <c r="B74" s="20"/>
      <c r="AR74" s="20"/>
    </row>
    <row r="75" spans="2:44" s="1" customFormat="1" ht="13.2" x14ac:dyDescent="0.2">
      <c r="B75" s="32"/>
      <c r="D75" s="46" t="s">
        <v>47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6" t="s">
        <v>48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6" t="s">
        <v>47</v>
      </c>
      <c r="AI75" s="34"/>
      <c r="AJ75" s="34"/>
      <c r="AK75" s="34"/>
      <c r="AL75" s="34"/>
      <c r="AM75" s="46" t="s">
        <v>48</v>
      </c>
      <c r="AN75" s="34"/>
      <c r="AO75" s="34"/>
      <c r="AR75" s="32"/>
    </row>
    <row r="76" spans="2:44" s="1" customFormat="1" x14ac:dyDescent="0.2">
      <c r="B76" s="32"/>
      <c r="AR76" s="32"/>
    </row>
    <row r="77" spans="2:44" s="1" customFormat="1" ht="6.9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2"/>
    </row>
    <row r="81" spans="1:91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2"/>
    </row>
    <row r="82" spans="1:91" s="1" customFormat="1" ht="24.9" customHeight="1" x14ac:dyDescent="0.2">
      <c r="B82" s="32"/>
      <c r="C82" s="21" t="s">
        <v>51</v>
      </c>
      <c r="AR82" s="32"/>
    </row>
    <row r="83" spans="1:91" s="1" customFormat="1" ht="6.9" customHeight="1" x14ac:dyDescent="0.2">
      <c r="B83" s="32"/>
      <c r="AR83" s="32"/>
    </row>
    <row r="84" spans="1:91" s="3" customFormat="1" ht="12" customHeight="1" x14ac:dyDescent="0.2">
      <c r="B84" s="51"/>
      <c r="C84" s="27" t="s">
        <v>12</v>
      </c>
      <c r="L84" s="3" t="str">
        <f>K5</f>
        <v>000Cd-Rev2</v>
      </c>
      <c r="AR84" s="51"/>
    </row>
    <row r="85" spans="1:91" s="4" customFormat="1" ht="36.9" customHeight="1" x14ac:dyDescent="0.2">
      <c r="B85" s="52"/>
      <c r="C85" s="53" t="s">
        <v>15</v>
      </c>
      <c r="L85" s="239" t="str">
        <f>K6</f>
        <v>IP Horná Streda</v>
      </c>
      <c r="M85" s="268"/>
      <c r="N85" s="268"/>
      <c r="O85" s="268"/>
      <c r="P85" s="268"/>
      <c r="Q85" s="268"/>
      <c r="R85" s="268"/>
      <c r="S85" s="268"/>
      <c r="T85" s="268"/>
      <c r="U85" s="268"/>
      <c r="V85" s="268"/>
      <c r="W85" s="268"/>
      <c r="X85" s="268"/>
      <c r="Y85" s="268"/>
      <c r="Z85" s="268"/>
      <c r="AA85" s="268"/>
      <c r="AB85" s="268"/>
      <c r="AC85" s="268"/>
      <c r="AD85" s="268"/>
      <c r="AE85" s="268"/>
      <c r="AF85" s="268"/>
      <c r="AG85" s="268"/>
      <c r="AH85" s="268"/>
      <c r="AI85" s="268"/>
      <c r="AJ85" s="268"/>
      <c r="AR85" s="52"/>
    </row>
    <row r="86" spans="1:91" s="1" customFormat="1" ht="6.9" customHeight="1" x14ac:dyDescent="0.2">
      <c r="B86" s="32"/>
      <c r="AR86" s="32"/>
    </row>
    <row r="87" spans="1:91" s="1" customFormat="1" ht="12" customHeight="1" x14ac:dyDescent="0.2">
      <c r="B87" s="32"/>
      <c r="C87" s="27" t="s">
        <v>19</v>
      </c>
      <c r="L87" s="54" t="str">
        <f>IF(K8="","",K8)</f>
        <v xml:space="preserve"> </v>
      </c>
      <c r="AI87" s="27" t="s">
        <v>21</v>
      </c>
      <c r="AM87" s="269" t="str">
        <f>IF(AN8= "","",AN8)</f>
        <v>31. 7. 2026</v>
      </c>
      <c r="AN87" s="269"/>
      <c r="AR87" s="32"/>
    </row>
    <row r="88" spans="1:91" s="1" customFormat="1" ht="6.9" customHeight="1" x14ac:dyDescent="0.2">
      <c r="B88" s="32"/>
      <c r="AR88" s="32"/>
    </row>
    <row r="89" spans="1:91" s="1" customFormat="1" ht="15.15" customHeight="1" x14ac:dyDescent="0.2">
      <c r="B89" s="32"/>
      <c r="C89" s="27" t="s">
        <v>23</v>
      </c>
      <c r="L89" s="3" t="str">
        <f>IF(E11= "","",E11)</f>
        <v xml:space="preserve"> </v>
      </c>
      <c r="AI89" s="27" t="s">
        <v>28</v>
      </c>
      <c r="AM89" s="254" t="str">
        <f>IF(E17="","",E17)</f>
        <v xml:space="preserve"> </v>
      </c>
      <c r="AN89" s="255"/>
      <c r="AO89" s="255"/>
      <c r="AP89" s="255"/>
      <c r="AR89" s="32"/>
      <c r="AS89" s="270" t="s">
        <v>52</v>
      </c>
      <c r="AT89" s="271"/>
      <c r="AU89" s="56"/>
      <c r="AV89" s="56"/>
      <c r="AW89" s="56"/>
      <c r="AX89" s="56"/>
      <c r="AY89" s="56"/>
      <c r="AZ89" s="56"/>
      <c r="BA89" s="56"/>
      <c r="BB89" s="56"/>
      <c r="BC89" s="56"/>
      <c r="BD89" s="57"/>
    </row>
    <row r="90" spans="1:91" s="1" customFormat="1" ht="15.15" customHeight="1" x14ac:dyDescent="0.2">
      <c r="B90" s="32"/>
      <c r="C90" s="27" t="s">
        <v>26</v>
      </c>
      <c r="L90" s="3" t="str">
        <f>IF(E14= "Vyplň údaj","",E14)</f>
        <v/>
      </c>
      <c r="AI90" s="27" t="s">
        <v>30</v>
      </c>
      <c r="AM90" s="254" t="str">
        <f>IF(E20="","",E20)</f>
        <v xml:space="preserve"> </v>
      </c>
      <c r="AN90" s="255"/>
      <c r="AO90" s="255"/>
      <c r="AP90" s="255"/>
      <c r="AR90" s="32"/>
      <c r="AS90" s="272"/>
      <c r="AT90" s="273"/>
      <c r="BD90" s="59"/>
    </row>
    <row r="91" spans="1:91" s="1" customFormat="1" ht="10.8" customHeight="1" x14ac:dyDescent="0.2">
      <c r="B91" s="32"/>
      <c r="AR91" s="32"/>
      <c r="AS91" s="272"/>
      <c r="AT91" s="273"/>
      <c r="BD91" s="59"/>
    </row>
    <row r="92" spans="1:91" s="1" customFormat="1" ht="29.25" customHeight="1" x14ac:dyDescent="0.2">
      <c r="B92" s="32"/>
      <c r="C92" s="263" t="s">
        <v>53</v>
      </c>
      <c r="D92" s="257"/>
      <c r="E92" s="257"/>
      <c r="F92" s="257"/>
      <c r="G92" s="257"/>
      <c r="H92" s="60"/>
      <c r="I92" s="256" t="s">
        <v>54</v>
      </c>
      <c r="J92" s="257"/>
      <c r="K92" s="257"/>
      <c r="L92" s="257"/>
      <c r="M92" s="257"/>
      <c r="N92" s="257"/>
      <c r="O92" s="257"/>
      <c r="P92" s="257"/>
      <c r="Q92" s="257"/>
      <c r="R92" s="257"/>
      <c r="S92" s="257"/>
      <c r="T92" s="257"/>
      <c r="U92" s="257"/>
      <c r="V92" s="257"/>
      <c r="W92" s="257"/>
      <c r="X92" s="257"/>
      <c r="Y92" s="257"/>
      <c r="Z92" s="257"/>
      <c r="AA92" s="257"/>
      <c r="AB92" s="257"/>
      <c r="AC92" s="257"/>
      <c r="AD92" s="257"/>
      <c r="AE92" s="257"/>
      <c r="AF92" s="257"/>
      <c r="AG92" s="259" t="s">
        <v>55</v>
      </c>
      <c r="AH92" s="257"/>
      <c r="AI92" s="257"/>
      <c r="AJ92" s="257"/>
      <c r="AK92" s="257"/>
      <c r="AL92" s="257"/>
      <c r="AM92" s="257"/>
      <c r="AN92" s="256" t="s">
        <v>56</v>
      </c>
      <c r="AO92" s="257"/>
      <c r="AP92" s="258"/>
      <c r="AQ92" s="61" t="s">
        <v>57</v>
      </c>
      <c r="AR92" s="32"/>
      <c r="AS92" s="62" t="s">
        <v>58</v>
      </c>
      <c r="AT92" s="63" t="s">
        <v>59</v>
      </c>
      <c r="AU92" s="63" t="s">
        <v>60</v>
      </c>
      <c r="AV92" s="63" t="s">
        <v>61</v>
      </c>
      <c r="AW92" s="63" t="s">
        <v>62</v>
      </c>
      <c r="AX92" s="63" t="s">
        <v>63</v>
      </c>
      <c r="AY92" s="63" t="s">
        <v>64</v>
      </c>
      <c r="AZ92" s="63" t="s">
        <v>65</v>
      </c>
      <c r="BA92" s="63" t="s">
        <v>66</v>
      </c>
      <c r="BB92" s="63" t="s">
        <v>67</v>
      </c>
      <c r="BC92" s="63" t="s">
        <v>68</v>
      </c>
      <c r="BD92" s="64" t="s">
        <v>69</v>
      </c>
    </row>
    <row r="93" spans="1:91" s="1" customFormat="1" ht="10.8" customHeight="1" x14ac:dyDescent="0.2">
      <c r="B93" s="32"/>
      <c r="AR93" s="32"/>
      <c r="AS93" s="65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7"/>
    </row>
    <row r="94" spans="1:91" s="5" customFormat="1" ht="32.4" customHeight="1" x14ac:dyDescent="0.2">
      <c r="B94" s="66"/>
      <c r="C94" s="67" t="s">
        <v>70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8"/>
      <c r="AG94" s="252">
        <f>ROUND(AG95+AG96+AG97+SUM(AG102:AG106)+AG111+AG112+AG116+AG117+AG121+AG124+AG128,2)</f>
        <v>0</v>
      </c>
      <c r="AH94" s="252"/>
      <c r="AI94" s="252"/>
      <c r="AJ94" s="252"/>
      <c r="AK94" s="252"/>
      <c r="AL94" s="252"/>
      <c r="AM94" s="252"/>
      <c r="AN94" s="253">
        <f t="shared" ref="AN94:AN128" si="0">SUM(AG94,AT94)</f>
        <v>0</v>
      </c>
      <c r="AO94" s="253"/>
      <c r="AP94" s="253"/>
      <c r="AQ94" s="70" t="s">
        <v>1</v>
      </c>
      <c r="AR94" s="66"/>
      <c r="AS94" s="71">
        <f>ROUND(AS95+AS96+AS97+SUM(AS102:AS106)+AS111+AS112+AS116+AS117+AS121+AS124+AS128,2)</f>
        <v>0</v>
      </c>
      <c r="AT94" s="72">
        <f t="shared" ref="AT94:AT128" si="1">ROUND(SUM(AV94:AW94),2)</f>
        <v>0</v>
      </c>
      <c r="AU94" s="73">
        <f>ROUND(AU95+AU96+AU97+SUM(AU102:AU106)+AU111+AU112+AU116+AU117+AU121+AU124+AU128,5)</f>
        <v>0</v>
      </c>
      <c r="AV94" s="72">
        <f>ROUND(AZ94*L29,2)</f>
        <v>0</v>
      </c>
      <c r="AW94" s="72">
        <f>ROUND(BA94*L30,2)</f>
        <v>0</v>
      </c>
      <c r="AX94" s="72">
        <f>ROUND(BB94*L29,2)</f>
        <v>0</v>
      </c>
      <c r="AY94" s="72">
        <f>ROUND(BC94*L30,2)</f>
        <v>0</v>
      </c>
      <c r="AZ94" s="72">
        <f>ROUND(AZ95+AZ96+AZ97+SUM(AZ102:AZ106)+AZ111+AZ112+AZ116+AZ117+AZ121+AZ124+AZ128,2)</f>
        <v>0</v>
      </c>
      <c r="BA94" s="72">
        <f>ROUND(BA95+BA96+BA97+SUM(BA102:BA106)+BA111+BA112+BA116+BA117+BA121+BA124+BA128,2)</f>
        <v>0</v>
      </c>
      <c r="BB94" s="72">
        <f>ROUND(BB95+BB96+BB97+SUM(BB102:BB106)+BB111+BB112+BB116+BB117+BB121+BB124+BB128,2)</f>
        <v>0</v>
      </c>
      <c r="BC94" s="72">
        <f>ROUND(BC95+BC96+BC97+SUM(BC102:BC106)+BC111+BC112+BC116+BC117+BC121+BC124+BC128,2)</f>
        <v>0</v>
      </c>
      <c r="BD94" s="74">
        <f>ROUND(BD95+BD96+BD97+SUM(BD102:BD106)+BD111+BD112+BD116+BD117+BD121+BD124+BD128,2)</f>
        <v>0</v>
      </c>
      <c r="BS94" s="75" t="s">
        <v>71</v>
      </c>
      <c r="BT94" s="75" t="s">
        <v>72</v>
      </c>
      <c r="BU94" s="76" t="s">
        <v>73</v>
      </c>
      <c r="BV94" s="75" t="s">
        <v>74</v>
      </c>
      <c r="BW94" s="75" t="s">
        <v>4</v>
      </c>
      <c r="BX94" s="75" t="s">
        <v>75</v>
      </c>
      <c r="CL94" s="75" t="s">
        <v>1</v>
      </c>
    </row>
    <row r="95" spans="1:91" s="6" customFormat="1" ht="24.75" customHeight="1" x14ac:dyDescent="0.2">
      <c r="A95" s="77" t="s">
        <v>76</v>
      </c>
      <c r="B95" s="78"/>
      <c r="C95" s="79"/>
      <c r="D95" s="249" t="s">
        <v>77</v>
      </c>
      <c r="E95" s="249"/>
      <c r="F95" s="249"/>
      <c r="G95" s="249"/>
      <c r="H95" s="249"/>
      <c r="I95" s="80"/>
      <c r="J95" s="249" t="s">
        <v>78</v>
      </c>
      <c r="K95" s="249"/>
      <c r="L95" s="249"/>
      <c r="M95" s="249"/>
      <c r="N95" s="249"/>
      <c r="O95" s="249"/>
      <c r="P95" s="249"/>
      <c r="Q95" s="249"/>
      <c r="R95" s="249"/>
      <c r="S95" s="249"/>
      <c r="T95" s="249"/>
      <c r="U95" s="249"/>
      <c r="V95" s="249"/>
      <c r="W95" s="249"/>
      <c r="X95" s="249"/>
      <c r="Y95" s="249"/>
      <c r="Z95" s="249"/>
      <c r="AA95" s="249"/>
      <c r="AB95" s="249"/>
      <c r="AC95" s="249"/>
      <c r="AD95" s="249"/>
      <c r="AE95" s="249"/>
      <c r="AF95" s="249"/>
      <c r="AG95" s="260">
        <f>'SO 000-00 - SO 000-00  Vš...'!J30</f>
        <v>0</v>
      </c>
      <c r="AH95" s="261"/>
      <c r="AI95" s="261"/>
      <c r="AJ95" s="261"/>
      <c r="AK95" s="261"/>
      <c r="AL95" s="261"/>
      <c r="AM95" s="261"/>
      <c r="AN95" s="260">
        <f t="shared" si="0"/>
        <v>0</v>
      </c>
      <c r="AO95" s="261"/>
      <c r="AP95" s="261"/>
      <c r="AQ95" s="81" t="s">
        <v>79</v>
      </c>
      <c r="AR95" s="78"/>
      <c r="AS95" s="82">
        <v>0</v>
      </c>
      <c r="AT95" s="83">
        <f t="shared" si="1"/>
        <v>0</v>
      </c>
      <c r="AU95" s="84">
        <f>'SO 000-00 - SO 000-00  Vš...'!P117</f>
        <v>0</v>
      </c>
      <c r="AV95" s="83">
        <f>'SO 000-00 - SO 000-00  Vš...'!J33</f>
        <v>0</v>
      </c>
      <c r="AW95" s="83">
        <f>'SO 000-00 - SO 000-00  Vš...'!J34</f>
        <v>0</v>
      </c>
      <c r="AX95" s="83">
        <f>'SO 000-00 - SO 000-00  Vš...'!J35</f>
        <v>0</v>
      </c>
      <c r="AY95" s="83">
        <f>'SO 000-00 - SO 000-00  Vš...'!J36</f>
        <v>0</v>
      </c>
      <c r="AZ95" s="83">
        <f>'SO 000-00 - SO 000-00  Vš...'!F33</f>
        <v>0</v>
      </c>
      <c r="BA95" s="83">
        <f>'SO 000-00 - SO 000-00  Vš...'!F34</f>
        <v>0</v>
      </c>
      <c r="BB95" s="83">
        <f>'SO 000-00 - SO 000-00  Vš...'!F35</f>
        <v>0</v>
      </c>
      <c r="BC95" s="83">
        <f>'SO 000-00 - SO 000-00  Vš...'!F36</f>
        <v>0</v>
      </c>
      <c r="BD95" s="85">
        <f>'SO 000-00 - SO 000-00  Vš...'!F37</f>
        <v>0</v>
      </c>
      <c r="BT95" s="86" t="s">
        <v>80</v>
      </c>
      <c r="BV95" s="86" t="s">
        <v>74</v>
      </c>
      <c r="BW95" s="86" t="s">
        <v>81</v>
      </c>
      <c r="BX95" s="86" t="s">
        <v>4</v>
      </c>
      <c r="CL95" s="86" t="s">
        <v>1</v>
      </c>
      <c r="CM95" s="86" t="s">
        <v>72</v>
      </c>
    </row>
    <row r="96" spans="1:91" s="6" customFormat="1" ht="24.75" customHeight="1" x14ac:dyDescent="0.2">
      <c r="A96" s="77" t="s">
        <v>76</v>
      </c>
      <c r="B96" s="78"/>
      <c r="C96" s="79"/>
      <c r="D96" s="249" t="s">
        <v>82</v>
      </c>
      <c r="E96" s="249"/>
      <c r="F96" s="249"/>
      <c r="G96" s="249"/>
      <c r="H96" s="249"/>
      <c r="I96" s="80"/>
      <c r="J96" s="249" t="s">
        <v>83</v>
      </c>
      <c r="K96" s="249"/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60">
        <f>'SO 2.01 - SO 2.01  Hrubé ...'!J30</f>
        <v>0</v>
      </c>
      <c r="AH96" s="261"/>
      <c r="AI96" s="261"/>
      <c r="AJ96" s="261"/>
      <c r="AK96" s="261"/>
      <c r="AL96" s="261"/>
      <c r="AM96" s="261"/>
      <c r="AN96" s="260">
        <f t="shared" si="0"/>
        <v>0</v>
      </c>
      <c r="AO96" s="261"/>
      <c r="AP96" s="261"/>
      <c r="AQ96" s="81" t="s">
        <v>79</v>
      </c>
      <c r="AR96" s="78"/>
      <c r="AS96" s="82">
        <v>0</v>
      </c>
      <c r="AT96" s="83">
        <f t="shared" si="1"/>
        <v>0</v>
      </c>
      <c r="AU96" s="84">
        <f>'SO 2.01 - SO 2.01  Hrubé ...'!P122</f>
        <v>0</v>
      </c>
      <c r="AV96" s="83">
        <f>'SO 2.01 - SO 2.01  Hrubé ...'!J33</f>
        <v>0</v>
      </c>
      <c r="AW96" s="83">
        <f>'SO 2.01 - SO 2.01  Hrubé ...'!J34</f>
        <v>0</v>
      </c>
      <c r="AX96" s="83">
        <f>'SO 2.01 - SO 2.01  Hrubé ...'!J35</f>
        <v>0</v>
      </c>
      <c r="AY96" s="83">
        <f>'SO 2.01 - SO 2.01  Hrubé ...'!J36</f>
        <v>0</v>
      </c>
      <c r="AZ96" s="83">
        <f>'SO 2.01 - SO 2.01  Hrubé ...'!F33</f>
        <v>0</v>
      </c>
      <c r="BA96" s="83">
        <f>'SO 2.01 - SO 2.01  Hrubé ...'!F34</f>
        <v>0</v>
      </c>
      <c r="BB96" s="83">
        <f>'SO 2.01 - SO 2.01  Hrubé ...'!F35</f>
        <v>0</v>
      </c>
      <c r="BC96" s="83">
        <f>'SO 2.01 - SO 2.01  Hrubé ...'!F36</f>
        <v>0</v>
      </c>
      <c r="BD96" s="85">
        <f>'SO 2.01 - SO 2.01  Hrubé ...'!F37</f>
        <v>0</v>
      </c>
      <c r="BT96" s="86" t="s">
        <v>80</v>
      </c>
      <c r="BV96" s="86" t="s">
        <v>74</v>
      </c>
      <c r="BW96" s="86" t="s">
        <v>84</v>
      </c>
      <c r="BX96" s="86" t="s">
        <v>4</v>
      </c>
      <c r="CL96" s="86" t="s">
        <v>1</v>
      </c>
      <c r="CM96" s="86" t="s">
        <v>72</v>
      </c>
    </row>
    <row r="97" spans="1:91" s="6" customFormat="1" ht="24.75" customHeight="1" x14ac:dyDescent="0.2">
      <c r="B97" s="78"/>
      <c r="C97" s="79"/>
      <c r="D97" s="249" t="s">
        <v>85</v>
      </c>
      <c r="E97" s="249"/>
      <c r="F97" s="249"/>
      <c r="G97" s="249"/>
      <c r="H97" s="249"/>
      <c r="I97" s="80"/>
      <c r="J97" s="249" t="s">
        <v>86</v>
      </c>
      <c r="K97" s="249"/>
      <c r="L97" s="249"/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62">
        <f>ROUND(SUM(AG98:AG101),2)</f>
        <v>0</v>
      </c>
      <c r="AH97" s="261"/>
      <c r="AI97" s="261"/>
      <c r="AJ97" s="261"/>
      <c r="AK97" s="261"/>
      <c r="AL97" s="261"/>
      <c r="AM97" s="261"/>
      <c r="AN97" s="260">
        <f t="shared" si="0"/>
        <v>0</v>
      </c>
      <c r="AO97" s="261"/>
      <c r="AP97" s="261"/>
      <c r="AQ97" s="81" t="s">
        <v>79</v>
      </c>
      <c r="AR97" s="78"/>
      <c r="AS97" s="82">
        <f>ROUND(SUM(AS98:AS101),2)</f>
        <v>0</v>
      </c>
      <c r="AT97" s="83">
        <f t="shared" si="1"/>
        <v>0</v>
      </c>
      <c r="AU97" s="84">
        <f>ROUND(SUM(AU98:AU101),5)</f>
        <v>0</v>
      </c>
      <c r="AV97" s="83">
        <f>ROUND(AZ97*L29,2)</f>
        <v>0</v>
      </c>
      <c r="AW97" s="83">
        <f>ROUND(BA97*L30,2)</f>
        <v>0</v>
      </c>
      <c r="AX97" s="83">
        <f>ROUND(BB97*L29,2)</f>
        <v>0</v>
      </c>
      <c r="AY97" s="83">
        <f>ROUND(BC97*L30,2)</f>
        <v>0</v>
      </c>
      <c r="AZ97" s="83">
        <f>ROUND(SUM(AZ98:AZ101),2)</f>
        <v>0</v>
      </c>
      <c r="BA97" s="83">
        <f>ROUND(SUM(BA98:BA101),2)</f>
        <v>0</v>
      </c>
      <c r="BB97" s="83">
        <f>ROUND(SUM(BB98:BB101),2)</f>
        <v>0</v>
      </c>
      <c r="BC97" s="83">
        <f>ROUND(SUM(BC98:BC101),2)</f>
        <v>0</v>
      </c>
      <c r="BD97" s="85">
        <f>ROUND(SUM(BD98:BD101),2)</f>
        <v>0</v>
      </c>
      <c r="BS97" s="86" t="s">
        <v>71</v>
      </c>
      <c r="BT97" s="86" t="s">
        <v>80</v>
      </c>
      <c r="BU97" s="86" t="s">
        <v>73</v>
      </c>
      <c r="BV97" s="86" t="s">
        <v>74</v>
      </c>
      <c r="BW97" s="86" t="s">
        <v>87</v>
      </c>
      <c r="BX97" s="86" t="s">
        <v>4</v>
      </c>
      <c r="CL97" s="86" t="s">
        <v>1</v>
      </c>
      <c r="CM97" s="86" t="s">
        <v>72</v>
      </c>
    </row>
    <row r="98" spans="1:91" s="3" customFormat="1" ht="23.25" customHeight="1" x14ac:dyDescent="0.2">
      <c r="A98" s="77" t="s">
        <v>76</v>
      </c>
      <c r="B98" s="51"/>
      <c r="C98" s="12"/>
      <c r="D98" s="12"/>
      <c r="E98" s="248" t="s">
        <v>88</v>
      </c>
      <c r="F98" s="248"/>
      <c r="G98" s="248"/>
      <c r="H98" s="248"/>
      <c r="I98" s="248"/>
      <c r="J98" s="12"/>
      <c r="K98" s="248" t="s">
        <v>89</v>
      </c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50">
        <f>'SO 2.02.1 - SO 2.02.1  Do...'!J32</f>
        <v>0</v>
      </c>
      <c r="AH98" s="251"/>
      <c r="AI98" s="251"/>
      <c r="AJ98" s="251"/>
      <c r="AK98" s="251"/>
      <c r="AL98" s="251"/>
      <c r="AM98" s="251"/>
      <c r="AN98" s="250">
        <f t="shared" si="0"/>
        <v>0</v>
      </c>
      <c r="AO98" s="251"/>
      <c r="AP98" s="251"/>
      <c r="AQ98" s="87" t="s">
        <v>90</v>
      </c>
      <c r="AR98" s="51"/>
      <c r="AS98" s="88">
        <v>0</v>
      </c>
      <c r="AT98" s="89">
        <f t="shared" si="1"/>
        <v>0</v>
      </c>
      <c r="AU98" s="90">
        <f>'SO 2.02.1 - SO 2.02.1  Do...'!P127</f>
        <v>0</v>
      </c>
      <c r="AV98" s="89">
        <f>'SO 2.02.1 - SO 2.02.1  Do...'!J35</f>
        <v>0</v>
      </c>
      <c r="AW98" s="89">
        <f>'SO 2.02.1 - SO 2.02.1  Do...'!J36</f>
        <v>0</v>
      </c>
      <c r="AX98" s="89">
        <f>'SO 2.02.1 - SO 2.02.1  Do...'!J37</f>
        <v>0</v>
      </c>
      <c r="AY98" s="89">
        <f>'SO 2.02.1 - SO 2.02.1  Do...'!J38</f>
        <v>0</v>
      </c>
      <c r="AZ98" s="89">
        <f>'SO 2.02.1 - SO 2.02.1  Do...'!F35</f>
        <v>0</v>
      </c>
      <c r="BA98" s="89">
        <f>'SO 2.02.1 - SO 2.02.1  Do...'!F36</f>
        <v>0</v>
      </c>
      <c r="BB98" s="89">
        <f>'SO 2.02.1 - SO 2.02.1  Do...'!F37</f>
        <v>0</v>
      </c>
      <c r="BC98" s="89">
        <f>'SO 2.02.1 - SO 2.02.1  Do...'!F38</f>
        <v>0</v>
      </c>
      <c r="BD98" s="91">
        <f>'SO 2.02.1 - SO 2.02.1  Do...'!F39</f>
        <v>0</v>
      </c>
      <c r="BT98" s="25" t="s">
        <v>91</v>
      </c>
      <c r="BV98" s="25" t="s">
        <v>74</v>
      </c>
      <c r="BW98" s="25" t="s">
        <v>92</v>
      </c>
      <c r="BX98" s="25" t="s">
        <v>87</v>
      </c>
      <c r="CL98" s="25" t="s">
        <v>1</v>
      </c>
    </row>
    <row r="99" spans="1:91" s="3" customFormat="1" ht="23.25" customHeight="1" x14ac:dyDescent="0.2">
      <c r="A99" s="77" t="s">
        <v>76</v>
      </c>
      <c r="B99" s="51"/>
      <c r="C99" s="12"/>
      <c r="D99" s="12"/>
      <c r="E99" s="248" t="s">
        <v>93</v>
      </c>
      <c r="F99" s="248"/>
      <c r="G99" s="248"/>
      <c r="H99" s="248"/>
      <c r="I99" s="248"/>
      <c r="J99" s="12"/>
      <c r="K99" s="248" t="s">
        <v>94</v>
      </c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50">
        <f>'SO 2.02.2 - SO 2.02.2  Do...'!J32</f>
        <v>0</v>
      </c>
      <c r="AH99" s="251"/>
      <c r="AI99" s="251"/>
      <c r="AJ99" s="251"/>
      <c r="AK99" s="251"/>
      <c r="AL99" s="251"/>
      <c r="AM99" s="251"/>
      <c r="AN99" s="250">
        <f t="shared" si="0"/>
        <v>0</v>
      </c>
      <c r="AO99" s="251"/>
      <c r="AP99" s="251"/>
      <c r="AQ99" s="87" t="s">
        <v>90</v>
      </c>
      <c r="AR99" s="51"/>
      <c r="AS99" s="88">
        <v>0</v>
      </c>
      <c r="AT99" s="89">
        <f t="shared" si="1"/>
        <v>0</v>
      </c>
      <c r="AU99" s="90">
        <f>'SO 2.02.2 - SO 2.02.2  Do...'!P128</f>
        <v>0</v>
      </c>
      <c r="AV99" s="89">
        <f>'SO 2.02.2 - SO 2.02.2  Do...'!J35</f>
        <v>0</v>
      </c>
      <c r="AW99" s="89">
        <f>'SO 2.02.2 - SO 2.02.2  Do...'!J36</f>
        <v>0</v>
      </c>
      <c r="AX99" s="89">
        <f>'SO 2.02.2 - SO 2.02.2  Do...'!J37</f>
        <v>0</v>
      </c>
      <c r="AY99" s="89">
        <f>'SO 2.02.2 - SO 2.02.2  Do...'!J38</f>
        <v>0</v>
      </c>
      <c r="AZ99" s="89">
        <f>'SO 2.02.2 - SO 2.02.2  Do...'!F35</f>
        <v>0</v>
      </c>
      <c r="BA99" s="89">
        <f>'SO 2.02.2 - SO 2.02.2  Do...'!F36</f>
        <v>0</v>
      </c>
      <c r="BB99" s="89">
        <f>'SO 2.02.2 - SO 2.02.2  Do...'!F37</f>
        <v>0</v>
      </c>
      <c r="BC99" s="89">
        <f>'SO 2.02.2 - SO 2.02.2  Do...'!F38</f>
        <v>0</v>
      </c>
      <c r="BD99" s="91">
        <f>'SO 2.02.2 - SO 2.02.2  Do...'!F39</f>
        <v>0</v>
      </c>
      <c r="BT99" s="25" t="s">
        <v>91</v>
      </c>
      <c r="BV99" s="25" t="s">
        <v>74</v>
      </c>
      <c r="BW99" s="25" t="s">
        <v>95</v>
      </c>
      <c r="BX99" s="25" t="s">
        <v>87</v>
      </c>
      <c r="CL99" s="25" t="s">
        <v>1</v>
      </c>
    </row>
    <row r="100" spans="1:91" s="3" customFormat="1" ht="23.25" customHeight="1" x14ac:dyDescent="0.2">
      <c r="A100" s="77" t="s">
        <v>76</v>
      </c>
      <c r="B100" s="51"/>
      <c r="C100" s="12"/>
      <c r="D100" s="12"/>
      <c r="E100" s="248" t="s">
        <v>96</v>
      </c>
      <c r="F100" s="248"/>
      <c r="G100" s="248"/>
      <c r="H100" s="248"/>
      <c r="I100" s="248"/>
      <c r="J100" s="12"/>
      <c r="K100" s="248" t="s">
        <v>97</v>
      </c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50">
        <f>'SO 2.02.3 - SO 2.02.3  Do...'!J32</f>
        <v>0</v>
      </c>
      <c r="AH100" s="251"/>
      <c r="AI100" s="251"/>
      <c r="AJ100" s="251"/>
      <c r="AK100" s="251"/>
      <c r="AL100" s="251"/>
      <c r="AM100" s="251"/>
      <c r="AN100" s="250">
        <f t="shared" si="0"/>
        <v>0</v>
      </c>
      <c r="AO100" s="251"/>
      <c r="AP100" s="251"/>
      <c r="AQ100" s="87" t="s">
        <v>90</v>
      </c>
      <c r="AR100" s="51"/>
      <c r="AS100" s="88">
        <v>0</v>
      </c>
      <c r="AT100" s="89">
        <f t="shared" si="1"/>
        <v>0</v>
      </c>
      <c r="AU100" s="90">
        <f>'SO 2.02.3 - SO 2.02.3  Do...'!P127</f>
        <v>0</v>
      </c>
      <c r="AV100" s="89">
        <f>'SO 2.02.3 - SO 2.02.3  Do...'!J35</f>
        <v>0</v>
      </c>
      <c r="AW100" s="89">
        <f>'SO 2.02.3 - SO 2.02.3  Do...'!J36</f>
        <v>0</v>
      </c>
      <c r="AX100" s="89">
        <f>'SO 2.02.3 - SO 2.02.3  Do...'!J37</f>
        <v>0</v>
      </c>
      <c r="AY100" s="89">
        <f>'SO 2.02.3 - SO 2.02.3  Do...'!J38</f>
        <v>0</v>
      </c>
      <c r="AZ100" s="89">
        <f>'SO 2.02.3 - SO 2.02.3  Do...'!F35</f>
        <v>0</v>
      </c>
      <c r="BA100" s="89">
        <f>'SO 2.02.3 - SO 2.02.3  Do...'!F36</f>
        <v>0</v>
      </c>
      <c r="BB100" s="89">
        <f>'SO 2.02.3 - SO 2.02.3  Do...'!F37</f>
        <v>0</v>
      </c>
      <c r="BC100" s="89">
        <f>'SO 2.02.3 - SO 2.02.3  Do...'!F38</f>
        <v>0</v>
      </c>
      <c r="BD100" s="91">
        <f>'SO 2.02.3 - SO 2.02.3  Do...'!F39</f>
        <v>0</v>
      </c>
      <c r="BT100" s="25" t="s">
        <v>91</v>
      </c>
      <c r="BV100" s="25" t="s">
        <v>74</v>
      </c>
      <c r="BW100" s="25" t="s">
        <v>98</v>
      </c>
      <c r="BX100" s="25" t="s">
        <v>87</v>
      </c>
      <c r="CL100" s="25" t="s">
        <v>1</v>
      </c>
    </row>
    <row r="101" spans="1:91" s="3" customFormat="1" ht="23.25" customHeight="1" x14ac:dyDescent="0.2">
      <c r="A101" s="77" t="s">
        <v>76</v>
      </c>
      <c r="B101" s="51"/>
      <c r="C101" s="12"/>
      <c r="D101" s="12"/>
      <c r="E101" s="248" t="s">
        <v>99</v>
      </c>
      <c r="F101" s="248"/>
      <c r="G101" s="248"/>
      <c r="H101" s="248"/>
      <c r="I101" s="248"/>
      <c r="J101" s="12"/>
      <c r="K101" s="248" t="s">
        <v>100</v>
      </c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50">
        <f>'SO 2.02.4 - SO 2.02.4  Do...'!J32</f>
        <v>0</v>
      </c>
      <c r="AH101" s="251"/>
      <c r="AI101" s="251"/>
      <c r="AJ101" s="251"/>
      <c r="AK101" s="251"/>
      <c r="AL101" s="251"/>
      <c r="AM101" s="251"/>
      <c r="AN101" s="250">
        <f t="shared" si="0"/>
        <v>0</v>
      </c>
      <c r="AO101" s="251"/>
      <c r="AP101" s="251"/>
      <c r="AQ101" s="87" t="s">
        <v>90</v>
      </c>
      <c r="AR101" s="51"/>
      <c r="AS101" s="88">
        <v>0</v>
      </c>
      <c r="AT101" s="89">
        <f t="shared" si="1"/>
        <v>0</v>
      </c>
      <c r="AU101" s="90">
        <f>'SO 2.02.4 - SO 2.02.4  Do...'!P129</f>
        <v>0</v>
      </c>
      <c r="AV101" s="89">
        <f>'SO 2.02.4 - SO 2.02.4  Do...'!J35</f>
        <v>0</v>
      </c>
      <c r="AW101" s="89">
        <f>'SO 2.02.4 - SO 2.02.4  Do...'!J36</f>
        <v>0</v>
      </c>
      <c r="AX101" s="89">
        <f>'SO 2.02.4 - SO 2.02.4  Do...'!J37</f>
        <v>0</v>
      </c>
      <c r="AY101" s="89">
        <f>'SO 2.02.4 - SO 2.02.4  Do...'!J38</f>
        <v>0</v>
      </c>
      <c r="AZ101" s="89">
        <f>'SO 2.02.4 - SO 2.02.4  Do...'!F35</f>
        <v>0</v>
      </c>
      <c r="BA101" s="89">
        <f>'SO 2.02.4 - SO 2.02.4  Do...'!F36</f>
        <v>0</v>
      </c>
      <c r="BB101" s="89">
        <f>'SO 2.02.4 - SO 2.02.4  Do...'!F37</f>
        <v>0</v>
      </c>
      <c r="BC101" s="89">
        <f>'SO 2.02.4 - SO 2.02.4  Do...'!F38</f>
        <v>0</v>
      </c>
      <c r="BD101" s="91">
        <f>'SO 2.02.4 - SO 2.02.4  Do...'!F39</f>
        <v>0</v>
      </c>
      <c r="BT101" s="25" t="s">
        <v>91</v>
      </c>
      <c r="BV101" s="25" t="s">
        <v>74</v>
      </c>
      <c r="BW101" s="25" t="s">
        <v>101</v>
      </c>
      <c r="BX101" s="25" t="s">
        <v>87</v>
      </c>
      <c r="CL101" s="25" t="s">
        <v>1</v>
      </c>
    </row>
    <row r="102" spans="1:91" s="6" customFormat="1" ht="24.75" customHeight="1" x14ac:dyDescent="0.2">
      <c r="A102" s="77" t="s">
        <v>76</v>
      </c>
      <c r="B102" s="78"/>
      <c r="C102" s="79"/>
      <c r="D102" s="249" t="s">
        <v>102</v>
      </c>
      <c r="E102" s="249"/>
      <c r="F102" s="249"/>
      <c r="G102" s="249"/>
      <c r="H102" s="249"/>
      <c r="I102" s="80"/>
      <c r="J102" s="249" t="s">
        <v>103</v>
      </c>
      <c r="K102" s="249"/>
      <c r="L102" s="249"/>
      <c r="M102" s="249"/>
      <c r="N102" s="249"/>
      <c r="O102" s="249"/>
      <c r="P102" s="249"/>
      <c r="Q102" s="249"/>
      <c r="R102" s="249"/>
      <c r="S102" s="249"/>
      <c r="T102" s="249"/>
      <c r="U102" s="249"/>
      <c r="V102" s="249"/>
      <c r="W102" s="249"/>
      <c r="X102" s="249"/>
      <c r="Y102" s="249"/>
      <c r="Z102" s="249"/>
      <c r="AA102" s="249"/>
      <c r="AB102" s="249"/>
      <c r="AC102" s="249"/>
      <c r="AD102" s="249"/>
      <c r="AE102" s="249"/>
      <c r="AF102" s="249"/>
      <c r="AG102" s="260">
        <f>'SO 2.03 - SO 2.03  Úprava...'!J30</f>
        <v>0</v>
      </c>
      <c r="AH102" s="261"/>
      <c r="AI102" s="261"/>
      <c r="AJ102" s="261"/>
      <c r="AK102" s="261"/>
      <c r="AL102" s="261"/>
      <c r="AM102" s="261"/>
      <c r="AN102" s="260">
        <f t="shared" si="0"/>
        <v>0</v>
      </c>
      <c r="AO102" s="261"/>
      <c r="AP102" s="261"/>
      <c r="AQ102" s="81" t="s">
        <v>79</v>
      </c>
      <c r="AR102" s="78"/>
      <c r="AS102" s="82">
        <v>0</v>
      </c>
      <c r="AT102" s="83">
        <f t="shared" si="1"/>
        <v>0</v>
      </c>
      <c r="AU102" s="84">
        <f>'SO 2.03 - SO 2.03  Úprava...'!P129</f>
        <v>0</v>
      </c>
      <c r="AV102" s="83">
        <f>'SO 2.03 - SO 2.03  Úprava...'!J33</f>
        <v>0</v>
      </c>
      <c r="AW102" s="83">
        <f>'SO 2.03 - SO 2.03  Úprava...'!J34</f>
        <v>0</v>
      </c>
      <c r="AX102" s="83">
        <f>'SO 2.03 - SO 2.03  Úprava...'!J35</f>
        <v>0</v>
      </c>
      <c r="AY102" s="83">
        <f>'SO 2.03 - SO 2.03  Úprava...'!J36</f>
        <v>0</v>
      </c>
      <c r="AZ102" s="83">
        <f>'SO 2.03 - SO 2.03  Úprava...'!F33</f>
        <v>0</v>
      </c>
      <c r="BA102" s="83">
        <f>'SO 2.03 - SO 2.03  Úprava...'!F34</f>
        <v>0</v>
      </c>
      <c r="BB102" s="83">
        <f>'SO 2.03 - SO 2.03  Úprava...'!F35</f>
        <v>0</v>
      </c>
      <c r="BC102" s="83">
        <f>'SO 2.03 - SO 2.03  Úprava...'!F36</f>
        <v>0</v>
      </c>
      <c r="BD102" s="85">
        <f>'SO 2.03 - SO 2.03  Úprava...'!F37</f>
        <v>0</v>
      </c>
      <c r="BT102" s="86" t="s">
        <v>80</v>
      </c>
      <c r="BV102" s="86" t="s">
        <v>74</v>
      </c>
      <c r="BW102" s="86" t="s">
        <v>104</v>
      </c>
      <c r="BX102" s="86" t="s">
        <v>4</v>
      </c>
      <c r="CL102" s="86" t="s">
        <v>1</v>
      </c>
      <c r="CM102" s="86" t="s">
        <v>72</v>
      </c>
    </row>
    <row r="103" spans="1:91" s="6" customFormat="1" ht="24.75" customHeight="1" x14ac:dyDescent="0.2">
      <c r="A103" s="77" t="s">
        <v>76</v>
      </c>
      <c r="B103" s="78"/>
      <c r="C103" s="79"/>
      <c r="D103" s="249" t="s">
        <v>105</v>
      </c>
      <c r="E103" s="249"/>
      <c r="F103" s="249"/>
      <c r="G103" s="249"/>
      <c r="H103" s="249"/>
      <c r="I103" s="80"/>
      <c r="J103" s="249" t="s">
        <v>106</v>
      </c>
      <c r="K103" s="249"/>
      <c r="L103" s="249"/>
      <c r="M103" s="249"/>
      <c r="N103" s="249"/>
      <c r="O103" s="249"/>
      <c r="P103" s="249"/>
      <c r="Q103" s="249"/>
      <c r="R103" s="249"/>
      <c r="S103" s="249"/>
      <c r="T103" s="249"/>
      <c r="U103" s="249"/>
      <c r="V103" s="249"/>
      <c r="W103" s="249"/>
      <c r="X103" s="249"/>
      <c r="Y103" s="249"/>
      <c r="Z103" s="249"/>
      <c r="AA103" s="249"/>
      <c r="AB103" s="249"/>
      <c r="AC103" s="249"/>
      <c r="AD103" s="249"/>
      <c r="AE103" s="249"/>
      <c r="AF103" s="249"/>
      <c r="AG103" s="260">
        <f>'SO 2.04 - SO 2.04  Mostný...'!J30</f>
        <v>0</v>
      </c>
      <c r="AH103" s="261"/>
      <c r="AI103" s="261"/>
      <c r="AJ103" s="261"/>
      <c r="AK103" s="261"/>
      <c r="AL103" s="261"/>
      <c r="AM103" s="261"/>
      <c r="AN103" s="260">
        <f t="shared" si="0"/>
        <v>0</v>
      </c>
      <c r="AO103" s="261"/>
      <c r="AP103" s="261"/>
      <c r="AQ103" s="81" t="s">
        <v>79</v>
      </c>
      <c r="AR103" s="78"/>
      <c r="AS103" s="82">
        <v>0</v>
      </c>
      <c r="AT103" s="83">
        <f t="shared" si="1"/>
        <v>0</v>
      </c>
      <c r="AU103" s="84">
        <f>'SO 2.04 - SO 2.04  Mostný...'!P128</f>
        <v>0</v>
      </c>
      <c r="AV103" s="83">
        <f>'SO 2.04 - SO 2.04  Mostný...'!J33</f>
        <v>0</v>
      </c>
      <c r="AW103" s="83">
        <f>'SO 2.04 - SO 2.04  Mostný...'!J34</f>
        <v>0</v>
      </c>
      <c r="AX103" s="83">
        <f>'SO 2.04 - SO 2.04  Mostný...'!J35</f>
        <v>0</v>
      </c>
      <c r="AY103" s="83">
        <f>'SO 2.04 - SO 2.04  Mostný...'!J36</f>
        <v>0</v>
      </c>
      <c r="AZ103" s="83">
        <f>'SO 2.04 - SO 2.04  Mostný...'!F33</f>
        <v>0</v>
      </c>
      <c r="BA103" s="83">
        <f>'SO 2.04 - SO 2.04  Mostný...'!F34</f>
        <v>0</v>
      </c>
      <c r="BB103" s="83">
        <f>'SO 2.04 - SO 2.04  Mostný...'!F35</f>
        <v>0</v>
      </c>
      <c r="BC103" s="83">
        <f>'SO 2.04 - SO 2.04  Mostný...'!F36</f>
        <v>0</v>
      </c>
      <c r="BD103" s="85">
        <f>'SO 2.04 - SO 2.04  Mostný...'!F37</f>
        <v>0</v>
      </c>
      <c r="BT103" s="86" t="s">
        <v>80</v>
      </c>
      <c r="BV103" s="86" t="s">
        <v>74</v>
      </c>
      <c r="BW103" s="86" t="s">
        <v>107</v>
      </c>
      <c r="BX103" s="86" t="s">
        <v>4</v>
      </c>
      <c r="CL103" s="86" t="s">
        <v>1</v>
      </c>
      <c r="CM103" s="86" t="s">
        <v>72</v>
      </c>
    </row>
    <row r="104" spans="1:91" s="6" customFormat="1" ht="24.75" customHeight="1" x14ac:dyDescent="0.2">
      <c r="A104" s="77" t="s">
        <v>76</v>
      </c>
      <c r="B104" s="78"/>
      <c r="C104" s="79"/>
      <c r="D104" s="249" t="s">
        <v>108</v>
      </c>
      <c r="E104" s="249"/>
      <c r="F104" s="249"/>
      <c r="G104" s="249"/>
      <c r="H104" s="249"/>
      <c r="I104" s="80"/>
      <c r="J104" s="249" t="s">
        <v>109</v>
      </c>
      <c r="K104" s="249"/>
      <c r="L104" s="249"/>
      <c r="M104" s="249"/>
      <c r="N104" s="249"/>
      <c r="O104" s="249"/>
      <c r="P104" s="249"/>
      <c r="Q104" s="249"/>
      <c r="R104" s="249"/>
      <c r="S104" s="249"/>
      <c r="T104" s="249"/>
      <c r="U104" s="249"/>
      <c r="V104" s="249"/>
      <c r="W104" s="249"/>
      <c r="X104" s="249"/>
      <c r="Y104" s="249"/>
      <c r="Z104" s="249"/>
      <c r="AA104" s="249"/>
      <c r="AB104" s="249"/>
      <c r="AC104" s="249"/>
      <c r="AD104" s="249"/>
      <c r="AE104" s="249"/>
      <c r="AF104" s="249"/>
      <c r="AG104" s="260">
        <f>'SO 2.05 - SO 2.05  Okružn...'!J30</f>
        <v>0</v>
      </c>
      <c r="AH104" s="261"/>
      <c r="AI104" s="261"/>
      <c r="AJ104" s="261"/>
      <c r="AK104" s="261"/>
      <c r="AL104" s="261"/>
      <c r="AM104" s="261"/>
      <c r="AN104" s="260">
        <f t="shared" si="0"/>
        <v>0</v>
      </c>
      <c r="AO104" s="261"/>
      <c r="AP104" s="261"/>
      <c r="AQ104" s="81" t="s">
        <v>79</v>
      </c>
      <c r="AR104" s="78"/>
      <c r="AS104" s="82">
        <v>0</v>
      </c>
      <c r="AT104" s="83">
        <f t="shared" si="1"/>
        <v>0</v>
      </c>
      <c r="AU104" s="84">
        <f>'SO 2.05 - SO 2.05  Okružn...'!P127</f>
        <v>0</v>
      </c>
      <c r="AV104" s="83">
        <f>'SO 2.05 - SO 2.05  Okružn...'!J33</f>
        <v>0</v>
      </c>
      <c r="AW104" s="83">
        <f>'SO 2.05 - SO 2.05  Okružn...'!J34</f>
        <v>0</v>
      </c>
      <c r="AX104" s="83">
        <f>'SO 2.05 - SO 2.05  Okružn...'!J35</f>
        <v>0</v>
      </c>
      <c r="AY104" s="83">
        <f>'SO 2.05 - SO 2.05  Okružn...'!J36</f>
        <v>0</v>
      </c>
      <c r="AZ104" s="83">
        <f>'SO 2.05 - SO 2.05  Okružn...'!F33</f>
        <v>0</v>
      </c>
      <c r="BA104" s="83">
        <f>'SO 2.05 - SO 2.05  Okružn...'!F34</f>
        <v>0</v>
      </c>
      <c r="BB104" s="83">
        <f>'SO 2.05 - SO 2.05  Okružn...'!F35</f>
        <v>0</v>
      </c>
      <c r="BC104" s="83">
        <f>'SO 2.05 - SO 2.05  Okružn...'!F36</f>
        <v>0</v>
      </c>
      <c r="BD104" s="85">
        <f>'SO 2.05 - SO 2.05  Okružn...'!F37</f>
        <v>0</v>
      </c>
      <c r="BT104" s="86" t="s">
        <v>80</v>
      </c>
      <c r="BV104" s="86" t="s">
        <v>74</v>
      </c>
      <c r="BW104" s="86" t="s">
        <v>110</v>
      </c>
      <c r="BX104" s="86" t="s">
        <v>4</v>
      </c>
      <c r="CL104" s="86" t="s">
        <v>1</v>
      </c>
      <c r="CM104" s="86" t="s">
        <v>72</v>
      </c>
    </row>
    <row r="105" spans="1:91" s="6" customFormat="1" ht="24.75" customHeight="1" x14ac:dyDescent="0.2">
      <c r="A105" s="77" t="s">
        <v>76</v>
      </c>
      <c r="B105" s="78"/>
      <c r="C105" s="79"/>
      <c r="D105" s="249" t="s">
        <v>111</v>
      </c>
      <c r="E105" s="249"/>
      <c r="F105" s="249"/>
      <c r="G105" s="249"/>
      <c r="H105" s="249"/>
      <c r="I105" s="80"/>
      <c r="J105" s="249" t="s">
        <v>112</v>
      </c>
      <c r="K105" s="249"/>
      <c r="L105" s="249"/>
      <c r="M105" s="249"/>
      <c r="N105" s="249"/>
      <c r="O105" s="249"/>
      <c r="P105" s="249"/>
      <c r="Q105" s="249"/>
      <c r="R105" s="249"/>
      <c r="S105" s="249"/>
      <c r="T105" s="249"/>
      <c r="U105" s="249"/>
      <c r="V105" s="249"/>
      <c r="W105" s="249"/>
      <c r="X105" s="249"/>
      <c r="Y105" s="249"/>
      <c r="Z105" s="249"/>
      <c r="AA105" s="249"/>
      <c r="AB105" s="249"/>
      <c r="AC105" s="249"/>
      <c r="AD105" s="249"/>
      <c r="AE105" s="249"/>
      <c r="AF105" s="249"/>
      <c r="AG105" s="260">
        <f>'SO 2.07 - SO 2.07  Verejn...'!J30</f>
        <v>0</v>
      </c>
      <c r="AH105" s="261"/>
      <c r="AI105" s="261"/>
      <c r="AJ105" s="261"/>
      <c r="AK105" s="261"/>
      <c r="AL105" s="261"/>
      <c r="AM105" s="261"/>
      <c r="AN105" s="260">
        <f t="shared" si="0"/>
        <v>0</v>
      </c>
      <c r="AO105" s="261"/>
      <c r="AP105" s="261"/>
      <c r="AQ105" s="81" t="s">
        <v>79</v>
      </c>
      <c r="AR105" s="78"/>
      <c r="AS105" s="82">
        <v>0</v>
      </c>
      <c r="AT105" s="83">
        <f t="shared" si="1"/>
        <v>0</v>
      </c>
      <c r="AU105" s="84">
        <f>'SO 2.07 - SO 2.07  Verejn...'!P124</f>
        <v>0</v>
      </c>
      <c r="AV105" s="83">
        <f>'SO 2.07 - SO 2.07  Verejn...'!J33</f>
        <v>0</v>
      </c>
      <c r="AW105" s="83">
        <f>'SO 2.07 - SO 2.07  Verejn...'!J34</f>
        <v>0</v>
      </c>
      <c r="AX105" s="83">
        <f>'SO 2.07 - SO 2.07  Verejn...'!J35</f>
        <v>0</v>
      </c>
      <c r="AY105" s="83">
        <f>'SO 2.07 - SO 2.07  Verejn...'!J36</f>
        <v>0</v>
      </c>
      <c r="AZ105" s="83">
        <f>'SO 2.07 - SO 2.07  Verejn...'!F33</f>
        <v>0</v>
      </c>
      <c r="BA105" s="83">
        <f>'SO 2.07 - SO 2.07  Verejn...'!F34</f>
        <v>0</v>
      </c>
      <c r="BB105" s="83">
        <f>'SO 2.07 - SO 2.07  Verejn...'!F35</f>
        <v>0</v>
      </c>
      <c r="BC105" s="83">
        <f>'SO 2.07 - SO 2.07  Verejn...'!F36</f>
        <v>0</v>
      </c>
      <c r="BD105" s="85">
        <f>'SO 2.07 - SO 2.07  Verejn...'!F37</f>
        <v>0</v>
      </c>
      <c r="BT105" s="86" t="s">
        <v>80</v>
      </c>
      <c r="BV105" s="86" t="s">
        <v>74</v>
      </c>
      <c r="BW105" s="86" t="s">
        <v>113</v>
      </c>
      <c r="BX105" s="86" t="s">
        <v>4</v>
      </c>
      <c r="CL105" s="86" t="s">
        <v>1</v>
      </c>
      <c r="CM105" s="86" t="s">
        <v>72</v>
      </c>
    </row>
    <row r="106" spans="1:91" s="6" customFormat="1" ht="24.75" customHeight="1" x14ac:dyDescent="0.2">
      <c r="B106" s="78"/>
      <c r="C106" s="79"/>
      <c r="D106" s="249" t="s">
        <v>114</v>
      </c>
      <c r="E106" s="249"/>
      <c r="F106" s="249"/>
      <c r="G106" s="249"/>
      <c r="H106" s="249"/>
      <c r="I106" s="80"/>
      <c r="J106" s="249" t="s">
        <v>115</v>
      </c>
      <c r="K106" s="249"/>
      <c r="L106" s="249"/>
      <c r="M106" s="249"/>
      <c r="N106" s="249"/>
      <c r="O106" s="249"/>
      <c r="P106" s="249"/>
      <c r="Q106" s="249"/>
      <c r="R106" s="249"/>
      <c r="S106" s="249"/>
      <c r="T106" s="249"/>
      <c r="U106" s="249"/>
      <c r="V106" s="249"/>
      <c r="W106" s="249"/>
      <c r="X106" s="249"/>
      <c r="Y106" s="249"/>
      <c r="Z106" s="249"/>
      <c r="AA106" s="249"/>
      <c r="AB106" s="249"/>
      <c r="AC106" s="249"/>
      <c r="AD106" s="249"/>
      <c r="AE106" s="249"/>
      <c r="AF106" s="249"/>
      <c r="AG106" s="262">
        <f>ROUND(SUM(AG107:AG110),2)</f>
        <v>0</v>
      </c>
      <c r="AH106" s="261"/>
      <c r="AI106" s="261"/>
      <c r="AJ106" s="261"/>
      <c r="AK106" s="261"/>
      <c r="AL106" s="261"/>
      <c r="AM106" s="261"/>
      <c r="AN106" s="260">
        <f t="shared" si="0"/>
        <v>0</v>
      </c>
      <c r="AO106" s="261"/>
      <c r="AP106" s="261"/>
      <c r="AQ106" s="81" t="s">
        <v>79</v>
      </c>
      <c r="AR106" s="78"/>
      <c r="AS106" s="82">
        <f>ROUND(SUM(AS107:AS110),2)</f>
        <v>0</v>
      </c>
      <c r="AT106" s="83">
        <f t="shared" si="1"/>
        <v>0</v>
      </c>
      <c r="AU106" s="84">
        <f>ROUND(SUM(AU107:AU110),5)</f>
        <v>0</v>
      </c>
      <c r="AV106" s="83">
        <f>ROUND(AZ106*L29,2)</f>
        <v>0</v>
      </c>
      <c r="AW106" s="83">
        <f>ROUND(BA106*L30,2)</f>
        <v>0</v>
      </c>
      <c r="AX106" s="83">
        <f>ROUND(BB106*L29,2)</f>
        <v>0</v>
      </c>
      <c r="AY106" s="83">
        <f>ROUND(BC106*L30,2)</f>
        <v>0</v>
      </c>
      <c r="AZ106" s="83">
        <f>ROUND(SUM(AZ107:AZ110),2)</f>
        <v>0</v>
      </c>
      <c r="BA106" s="83">
        <f>ROUND(SUM(BA107:BA110),2)</f>
        <v>0</v>
      </c>
      <c r="BB106" s="83">
        <f>ROUND(SUM(BB107:BB110),2)</f>
        <v>0</v>
      </c>
      <c r="BC106" s="83">
        <f>ROUND(SUM(BC107:BC110),2)</f>
        <v>0</v>
      </c>
      <c r="BD106" s="85">
        <f>ROUND(SUM(BD107:BD110),2)</f>
        <v>0</v>
      </c>
      <c r="BS106" s="86" t="s">
        <v>71</v>
      </c>
      <c r="BT106" s="86" t="s">
        <v>80</v>
      </c>
      <c r="BU106" s="86" t="s">
        <v>73</v>
      </c>
      <c r="BV106" s="86" t="s">
        <v>74</v>
      </c>
      <c r="BW106" s="86" t="s">
        <v>116</v>
      </c>
      <c r="BX106" s="86" t="s">
        <v>4</v>
      </c>
      <c r="CL106" s="86" t="s">
        <v>1</v>
      </c>
      <c r="CM106" s="86" t="s">
        <v>72</v>
      </c>
    </row>
    <row r="107" spans="1:91" s="3" customFormat="1" ht="35.25" customHeight="1" x14ac:dyDescent="0.2">
      <c r="A107" s="77" t="s">
        <v>76</v>
      </c>
      <c r="B107" s="51"/>
      <c r="C107" s="12"/>
      <c r="D107" s="12"/>
      <c r="E107" s="248" t="s">
        <v>117</v>
      </c>
      <c r="F107" s="248"/>
      <c r="G107" s="248"/>
      <c r="H107" s="248"/>
      <c r="I107" s="248"/>
      <c r="J107" s="12"/>
      <c r="K107" s="248" t="s">
        <v>118</v>
      </c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248"/>
      <c r="AE107" s="248"/>
      <c r="AF107" s="248"/>
      <c r="AG107" s="250">
        <f>'SO 2.08.1 - SO 2.08.1 - O...'!J32</f>
        <v>0</v>
      </c>
      <c r="AH107" s="251"/>
      <c r="AI107" s="251"/>
      <c r="AJ107" s="251"/>
      <c r="AK107" s="251"/>
      <c r="AL107" s="251"/>
      <c r="AM107" s="251"/>
      <c r="AN107" s="250">
        <f t="shared" si="0"/>
        <v>0</v>
      </c>
      <c r="AO107" s="251"/>
      <c r="AP107" s="251"/>
      <c r="AQ107" s="87" t="s">
        <v>90</v>
      </c>
      <c r="AR107" s="51"/>
      <c r="AS107" s="88">
        <v>0</v>
      </c>
      <c r="AT107" s="89">
        <f t="shared" si="1"/>
        <v>0</v>
      </c>
      <c r="AU107" s="90">
        <f>'SO 2.08.1 - SO 2.08.1 - O...'!P124</f>
        <v>0</v>
      </c>
      <c r="AV107" s="89">
        <f>'SO 2.08.1 - SO 2.08.1 - O...'!J35</f>
        <v>0</v>
      </c>
      <c r="AW107" s="89">
        <f>'SO 2.08.1 - SO 2.08.1 - O...'!J36</f>
        <v>0</v>
      </c>
      <c r="AX107" s="89">
        <f>'SO 2.08.1 - SO 2.08.1 - O...'!J37</f>
        <v>0</v>
      </c>
      <c r="AY107" s="89">
        <f>'SO 2.08.1 - SO 2.08.1 - O...'!J38</f>
        <v>0</v>
      </c>
      <c r="AZ107" s="89">
        <f>'SO 2.08.1 - SO 2.08.1 - O...'!F35</f>
        <v>0</v>
      </c>
      <c r="BA107" s="89">
        <f>'SO 2.08.1 - SO 2.08.1 - O...'!F36</f>
        <v>0</v>
      </c>
      <c r="BB107" s="89">
        <f>'SO 2.08.1 - SO 2.08.1 - O...'!F37</f>
        <v>0</v>
      </c>
      <c r="BC107" s="89">
        <f>'SO 2.08.1 - SO 2.08.1 - O...'!F38</f>
        <v>0</v>
      </c>
      <c r="BD107" s="91">
        <f>'SO 2.08.1 - SO 2.08.1 - O...'!F39</f>
        <v>0</v>
      </c>
      <c r="BT107" s="25" t="s">
        <v>91</v>
      </c>
      <c r="BV107" s="25" t="s">
        <v>74</v>
      </c>
      <c r="BW107" s="25" t="s">
        <v>119</v>
      </c>
      <c r="BX107" s="25" t="s">
        <v>116</v>
      </c>
      <c r="CL107" s="25" t="s">
        <v>1</v>
      </c>
    </row>
    <row r="108" spans="1:91" s="3" customFormat="1" ht="35.25" customHeight="1" x14ac:dyDescent="0.2">
      <c r="A108" s="77" t="s">
        <v>76</v>
      </c>
      <c r="B108" s="51"/>
      <c r="C108" s="12"/>
      <c r="D108" s="12"/>
      <c r="E108" s="248" t="s">
        <v>120</v>
      </c>
      <c r="F108" s="248"/>
      <c r="G108" s="248"/>
      <c r="H108" s="248"/>
      <c r="I108" s="248"/>
      <c r="J108" s="12"/>
      <c r="K108" s="248" t="s">
        <v>121</v>
      </c>
      <c r="L108" s="248"/>
      <c r="M108" s="248"/>
      <c r="N108" s="248"/>
      <c r="O108" s="248"/>
      <c r="P108" s="248"/>
      <c r="Q108" s="248"/>
      <c r="R108" s="248"/>
      <c r="S108" s="248"/>
      <c r="T108" s="248"/>
      <c r="U108" s="248"/>
      <c r="V108" s="248"/>
      <c r="W108" s="248"/>
      <c r="X108" s="248"/>
      <c r="Y108" s="248"/>
      <c r="Z108" s="248"/>
      <c r="AA108" s="248"/>
      <c r="AB108" s="248"/>
      <c r="AC108" s="248"/>
      <c r="AD108" s="248"/>
      <c r="AE108" s="248"/>
      <c r="AF108" s="248"/>
      <c r="AG108" s="250">
        <f>'SO 2.08.2 - SO 2.08.2  Od...'!J32</f>
        <v>0</v>
      </c>
      <c r="AH108" s="251"/>
      <c r="AI108" s="251"/>
      <c r="AJ108" s="251"/>
      <c r="AK108" s="251"/>
      <c r="AL108" s="251"/>
      <c r="AM108" s="251"/>
      <c r="AN108" s="250">
        <f t="shared" si="0"/>
        <v>0</v>
      </c>
      <c r="AO108" s="251"/>
      <c r="AP108" s="251"/>
      <c r="AQ108" s="87" t="s">
        <v>90</v>
      </c>
      <c r="AR108" s="51"/>
      <c r="AS108" s="88">
        <v>0</v>
      </c>
      <c r="AT108" s="89">
        <f t="shared" si="1"/>
        <v>0</v>
      </c>
      <c r="AU108" s="90">
        <f>'SO 2.08.2 - SO 2.08.2  Od...'!P124</f>
        <v>0</v>
      </c>
      <c r="AV108" s="89">
        <f>'SO 2.08.2 - SO 2.08.2  Od...'!J35</f>
        <v>0</v>
      </c>
      <c r="AW108" s="89">
        <f>'SO 2.08.2 - SO 2.08.2  Od...'!J36</f>
        <v>0</v>
      </c>
      <c r="AX108" s="89">
        <f>'SO 2.08.2 - SO 2.08.2  Od...'!J37</f>
        <v>0</v>
      </c>
      <c r="AY108" s="89">
        <f>'SO 2.08.2 - SO 2.08.2  Od...'!J38</f>
        <v>0</v>
      </c>
      <c r="AZ108" s="89">
        <f>'SO 2.08.2 - SO 2.08.2  Od...'!F35</f>
        <v>0</v>
      </c>
      <c r="BA108" s="89">
        <f>'SO 2.08.2 - SO 2.08.2  Od...'!F36</f>
        <v>0</v>
      </c>
      <c r="BB108" s="89">
        <f>'SO 2.08.2 - SO 2.08.2  Od...'!F37</f>
        <v>0</v>
      </c>
      <c r="BC108" s="89">
        <f>'SO 2.08.2 - SO 2.08.2  Od...'!F38</f>
        <v>0</v>
      </c>
      <c r="BD108" s="91">
        <f>'SO 2.08.2 - SO 2.08.2  Od...'!F39</f>
        <v>0</v>
      </c>
      <c r="BT108" s="25" t="s">
        <v>91</v>
      </c>
      <c r="BV108" s="25" t="s">
        <v>74</v>
      </c>
      <c r="BW108" s="25" t="s">
        <v>122</v>
      </c>
      <c r="BX108" s="25" t="s">
        <v>116</v>
      </c>
      <c r="CL108" s="25" t="s">
        <v>1</v>
      </c>
    </row>
    <row r="109" spans="1:91" s="3" customFormat="1" ht="35.25" customHeight="1" x14ac:dyDescent="0.2">
      <c r="A109" s="77" t="s">
        <v>76</v>
      </c>
      <c r="B109" s="51"/>
      <c r="C109" s="12"/>
      <c r="D109" s="12"/>
      <c r="E109" s="248" t="s">
        <v>123</v>
      </c>
      <c r="F109" s="248"/>
      <c r="G109" s="248"/>
      <c r="H109" s="248"/>
      <c r="I109" s="248"/>
      <c r="J109" s="12"/>
      <c r="K109" s="248" t="s">
        <v>124</v>
      </c>
      <c r="L109" s="248"/>
      <c r="M109" s="248"/>
      <c r="N109" s="248"/>
      <c r="O109" s="248"/>
      <c r="P109" s="248"/>
      <c r="Q109" s="248"/>
      <c r="R109" s="248"/>
      <c r="S109" s="248"/>
      <c r="T109" s="248"/>
      <c r="U109" s="248"/>
      <c r="V109" s="248"/>
      <c r="W109" s="248"/>
      <c r="X109" s="248"/>
      <c r="Y109" s="248"/>
      <c r="Z109" s="248"/>
      <c r="AA109" s="248"/>
      <c r="AB109" s="248"/>
      <c r="AC109" s="248"/>
      <c r="AD109" s="248"/>
      <c r="AE109" s="248"/>
      <c r="AF109" s="248"/>
      <c r="AG109" s="250">
        <f>'SO 2.08.3 - SO 2.08.3 - O...'!J32</f>
        <v>0</v>
      </c>
      <c r="AH109" s="251"/>
      <c r="AI109" s="251"/>
      <c r="AJ109" s="251"/>
      <c r="AK109" s="251"/>
      <c r="AL109" s="251"/>
      <c r="AM109" s="251"/>
      <c r="AN109" s="250">
        <f t="shared" si="0"/>
        <v>0</v>
      </c>
      <c r="AO109" s="251"/>
      <c r="AP109" s="251"/>
      <c r="AQ109" s="87" t="s">
        <v>90</v>
      </c>
      <c r="AR109" s="51"/>
      <c r="AS109" s="88">
        <v>0</v>
      </c>
      <c r="AT109" s="89">
        <f t="shared" si="1"/>
        <v>0</v>
      </c>
      <c r="AU109" s="90">
        <f>'SO 2.08.3 - SO 2.08.3 - O...'!P124</f>
        <v>0</v>
      </c>
      <c r="AV109" s="89">
        <f>'SO 2.08.3 - SO 2.08.3 - O...'!J35</f>
        <v>0</v>
      </c>
      <c r="AW109" s="89">
        <f>'SO 2.08.3 - SO 2.08.3 - O...'!J36</f>
        <v>0</v>
      </c>
      <c r="AX109" s="89">
        <f>'SO 2.08.3 - SO 2.08.3 - O...'!J37</f>
        <v>0</v>
      </c>
      <c r="AY109" s="89">
        <f>'SO 2.08.3 - SO 2.08.3 - O...'!J38</f>
        <v>0</v>
      </c>
      <c r="AZ109" s="89">
        <f>'SO 2.08.3 - SO 2.08.3 - O...'!F35</f>
        <v>0</v>
      </c>
      <c r="BA109" s="89">
        <f>'SO 2.08.3 - SO 2.08.3 - O...'!F36</f>
        <v>0</v>
      </c>
      <c r="BB109" s="89">
        <f>'SO 2.08.3 - SO 2.08.3 - O...'!F37</f>
        <v>0</v>
      </c>
      <c r="BC109" s="89">
        <f>'SO 2.08.3 - SO 2.08.3 - O...'!F38</f>
        <v>0</v>
      </c>
      <c r="BD109" s="91">
        <f>'SO 2.08.3 - SO 2.08.3 - O...'!F39</f>
        <v>0</v>
      </c>
      <c r="BT109" s="25" t="s">
        <v>91</v>
      </c>
      <c r="BV109" s="25" t="s">
        <v>74</v>
      </c>
      <c r="BW109" s="25" t="s">
        <v>125</v>
      </c>
      <c r="BX109" s="25" t="s">
        <v>116</v>
      </c>
      <c r="CL109" s="25" t="s">
        <v>1</v>
      </c>
    </row>
    <row r="110" spans="1:91" s="3" customFormat="1" ht="35.25" customHeight="1" x14ac:dyDescent="0.2">
      <c r="A110" s="77" t="s">
        <v>76</v>
      </c>
      <c r="B110" s="51"/>
      <c r="C110" s="12"/>
      <c r="D110" s="12"/>
      <c r="E110" s="248" t="s">
        <v>126</v>
      </c>
      <c r="F110" s="248"/>
      <c r="G110" s="248"/>
      <c r="H110" s="248"/>
      <c r="I110" s="248"/>
      <c r="J110" s="12"/>
      <c r="K110" s="248" t="s">
        <v>127</v>
      </c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48"/>
      <c r="X110" s="248"/>
      <c r="Y110" s="248"/>
      <c r="Z110" s="248"/>
      <c r="AA110" s="248"/>
      <c r="AB110" s="248"/>
      <c r="AC110" s="248"/>
      <c r="AD110" s="248"/>
      <c r="AE110" s="248"/>
      <c r="AF110" s="248"/>
      <c r="AG110" s="250">
        <f>'SO 2.08.4 - SO 2.08.4  Od...'!J32</f>
        <v>0</v>
      </c>
      <c r="AH110" s="251"/>
      <c r="AI110" s="251"/>
      <c r="AJ110" s="251"/>
      <c r="AK110" s="251"/>
      <c r="AL110" s="251"/>
      <c r="AM110" s="251"/>
      <c r="AN110" s="250">
        <f t="shared" si="0"/>
        <v>0</v>
      </c>
      <c r="AO110" s="251"/>
      <c r="AP110" s="251"/>
      <c r="AQ110" s="87" t="s">
        <v>90</v>
      </c>
      <c r="AR110" s="51"/>
      <c r="AS110" s="88">
        <v>0</v>
      </c>
      <c r="AT110" s="89">
        <f t="shared" si="1"/>
        <v>0</v>
      </c>
      <c r="AU110" s="90">
        <f>'SO 2.08.4 - SO 2.08.4  Od...'!P124</f>
        <v>0</v>
      </c>
      <c r="AV110" s="89">
        <f>'SO 2.08.4 - SO 2.08.4  Od...'!J35</f>
        <v>0</v>
      </c>
      <c r="AW110" s="89">
        <f>'SO 2.08.4 - SO 2.08.4  Od...'!J36</f>
        <v>0</v>
      </c>
      <c r="AX110" s="89">
        <f>'SO 2.08.4 - SO 2.08.4  Od...'!J37</f>
        <v>0</v>
      </c>
      <c r="AY110" s="89">
        <f>'SO 2.08.4 - SO 2.08.4  Od...'!J38</f>
        <v>0</v>
      </c>
      <c r="AZ110" s="89">
        <f>'SO 2.08.4 - SO 2.08.4  Od...'!F35</f>
        <v>0</v>
      </c>
      <c r="BA110" s="89">
        <f>'SO 2.08.4 - SO 2.08.4  Od...'!F36</f>
        <v>0</v>
      </c>
      <c r="BB110" s="89">
        <f>'SO 2.08.4 - SO 2.08.4  Od...'!F37</f>
        <v>0</v>
      </c>
      <c r="BC110" s="89">
        <f>'SO 2.08.4 - SO 2.08.4  Od...'!F38</f>
        <v>0</v>
      </c>
      <c r="BD110" s="91">
        <f>'SO 2.08.4 - SO 2.08.4  Od...'!F39</f>
        <v>0</v>
      </c>
      <c r="BT110" s="25" t="s">
        <v>91</v>
      </c>
      <c r="BV110" s="25" t="s">
        <v>74</v>
      </c>
      <c r="BW110" s="25" t="s">
        <v>128</v>
      </c>
      <c r="BX110" s="25" t="s">
        <v>116</v>
      </c>
      <c r="CL110" s="25" t="s">
        <v>1</v>
      </c>
    </row>
    <row r="111" spans="1:91" s="6" customFormat="1" ht="24.75" customHeight="1" x14ac:dyDescent="0.2">
      <c r="A111" s="77" t="s">
        <v>76</v>
      </c>
      <c r="B111" s="78"/>
      <c r="C111" s="79"/>
      <c r="D111" s="249" t="s">
        <v>129</v>
      </c>
      <c r="E111" s="249"/>
      <c r="F111" s="249"/>
      <c r="G111" s="249"/>
      <c r="H111" s="249"/>
      <c r="I111" s="80"/>
      <c r="J111" s="249" t="s">
        <v>130</v>
      </c>
      <c r="K111" s="249"/>
      <c r="L111" s="249"/>
      <c r="M111" s="249"/>
      <c r="N111" s="249"/>
      <c r="O111" s="249"/>
      <c r="P111" s="249"/>
      <c r="Q111" s="249"/>
      <c r="R111" s="249"/>
      <c r="S111" s="249"/>
      <c r="T111" s="249"/>
      <c r="U111" s="249"/>
      <c r="V111" s="249"/>
      <c r="W111" s="249"/>
      <c r="X111" s="249"/>
      <c r="Y111" s="249"/>
      <c r="Z111" s="249"/>
      <c r="AA111" s="249"/>
      <c r="AB111" s="249"/>
      <c r="AC111" s="249"/>
      <c r="AD111" s="249"/>
      <c r="AE111" s="249"/>
      <c r="AF111" s="249"/>
      <c r="AG111" s="260">
        <f>'SO 2.09 - SO 2.09  Sadové...'!J30</f>
        <v>0</v>
      </c>
      <c r="AH111" s="261"/>
      <c r="AI111" s="261"/>
      <c r="AJ111" s="261"/>
      <c r="AK111" s="261"/>
      <c r="AL111" s="261"/>
      <c r="AM111" s="261"/>
      <c r="AN111" s="260">
        <f t="shared" si="0"/>
        <v>0</v>
      </c>
      <c r="AO111" s="261"/>
      <c r="AP111" s="261"/>
      <c r="AQ111" s="81" t="s">
        <v>79</v>
      </c>
      <c r="AR111" s="78"/>
      <c r="AS111" s="82">
        <v>0</v>
      </c>
      <c r="AT111" s="83">
        <f t="shared" si="1"/>
        <v>0</v>
      </c>
      <c r="AU111" s="84">
        <f>'SO 2.09 - SO 2.09  Sadové...'!P121</f>
        <v>0</v>
      </c>
      <c r="AV111" s="83">
        <f>'SO 2.09 - SO 2.09  Sadové...'!J33</f>
        <v>0</v>
      </c>
      <c r="AW111" s="83">
        <f>'SO 2.09 - SO 2.09  Sadové...'!J34</f>
        <v>0</v>
      </c>
      <c r="AX111" s="83">
        <f>'SO 2.09 - SO 2.09  Sadové...'!J35</f>
        <v>0</v>
      </c>
      <c r="AY111" s="83">
        <f>'SO 2.09 - SO 2.09  Sadové...'!J36</f>
        <v>0</v>
      </c>
      <c r="AZ111" s="83">
        <f>'SO 2.09 - SO 2.09  Sadové...'!F33</f>
        <v>0</v>
      </c>
      <c r="BA111" s="83">
        <f>'SO 2.09 - SO 2.09  Sadové...'!F34</f>
        <v>0</v>
      </c>
      <c r="BB111" s="83">
        <f>'SO 2.09 - SO 2.09  Sadové...'!F35</f>
        <v>0</v>
      </c>
      <c r="BC111" s="83">
        <f>'SO 2.09 - SO 2.09  Sadové...'!F36</f>
        <v>0</v>
      </c>
      <c r="BD111" s="85">
        <f>'SO 2.09 - SO 2.09  Sadové...'!F37</f>
        <v>0</v>
      </c>
      <c r="BT111" s="86" t="s">
        <v>80</v>
      </c>
      <c r="BV111" s="86" t="s">
        <v>74</v>
      </c>
      <c r="BW111" s="86" t="s">
        <v>131</v>
      </c>
      <c r="BX111" s="86" t="s">
        <v>4</v>
      </c>
      <c r="CL111" s="86" t="s">
        <v>1</v>
      </c>
      <c r="CM111" s="86" t="s">
        <v>72</v>
      </c>
    </row>
    <row r="112" spans="1:91" s="6" customFormat="1" ht="24.75" customHeight="1" x14ac:dyDescent="0.2">
      <c r="B112" s="78"/>
      <c r="C112" s="79"/>
      <c r="D112" s="249" t="s">
        <v>132</v>
      </c>
      <c r="E112" s="249"/>
      <c r="F112" s="249"/>
      <c r="G112" s="249"/>
      <c r="H112" s="249"/>
      <c r="I112" s="80"/>
      <c r="J112" s="249" t="s">
        <v>133</v>
      </c>
      <c r="K112" s="249"/>
      <c r="L112" s="249"/>
      <c r="M112" s="249"/>
      <c r="N112" s="249"/>
      <c r="O112" s="249"/>
      <c r="P112" s="249"/>
      <c r="Q112" s="249"/>
      <c r="R112" s="249"/>
      <c r="S112" s="249"/>
      <c r="T112" s="249"/>
      <c r="U112" s="249"/>
      <c r="V112" s="249"/>
      <c r="W112" s="249"/>
      <c r="X112" s="249"/>
      <c r="Y112" s="249"/>
      <c r="Z112" s="249"/>
      <c r="AA112" s="249"/>
      <c r="AB112" s="249"/>
      <c r="AC112" s="249"/>
      <c r="AD112" s="249"/>
      <c r="AE112" s="249"/>
      <c r="AF112" s="249"/>
      <c r="AG112" s="262">
        <f>ROUND(SUM(AG113:AG115),2)</f>
        <v>0</v>
      </c>
      <c r="AH112" s="261"/>
      <c r="AI112" s="261"/>
      <c r="AJ112" s="261"/>
      <c r="AK112" s="261"/>
      <c r="AL112" s="261"/>
      <c r="AM112" s="261"/>
      <c r="AN112" s="260">
        <f t="shared" si="0"/>
        <v>0</v>
      </c>
      <c r="AO112" s="261"/>
      <c r="AP112" s="261"/>
      <c r="AQ112" s="81" t="s">
        <v>79</v>
      </c>
      <c r="AR112" s="78"/>
      <c r="AS112" s="82">
        <f>ROUND(SUM(AS113:AS115),2)</f>
        <v>0</v>
      </c>
      <c r="AT112" s="83">
        <f t="shared" si="1"/>
        <v>0</v>
      </c>
      <c r="AU112" s="84">
        <f>ROUND(SUM(AU113:AU115),5)</f>
        <v>0</v>
      </c>
      <c r="AV112" s="83">
        <f>ROUND(AZ112*L29,2)</f>
        <v>0</v>
      </c>
      <c r="AW112" s="83">
        <f>ROUND(BA112*L30,2)</f>
        <v>0</v>
      </c>
      <c r="AX112" s="83">
        <f>ROUND(BB112*L29,2)</f>
        <v>0</v>
      </c>
      <c r="AY112" s="83">
        <f>ROUND(BC112*L30,2)</f>
        <v>0</v>
      </c>
      <c r="AZ112" s="83">
        <f>ROUND(SUM(AZ113:AZ115),2)</f>
        <v>0</v>
      </c>
      <c r="BA112" s="83">
        <f>ROUND(SUM(BA113:BA115),2)</f>
        <v>0</v>
      </c>
      <c r="BB112" s="83">
        <f>ROUND(SUM(BB113:BB115),2)</f>
        <v>0</v>
      </c>
      <c r="BC112" s="83">
        <f>ROUND(SUM(BC113:BC115),2)</f>
        <v>0</v>
      </c>
      <c r="BD112" s="85">
        <f>ROUND(SUM(BD113:BD115),2)</f>
        <v>0</v>
      </c>
      <c r="BS112" s="86" t="s">
        <v>71</v>
      </c>
      <c r="BT112" s="86" t="s">
        <v>80</v>
      </c>
      <c r="BU112" s="86" t="s">
        <v>73</v>
      </c>
      <c r="BV112" s="86" t="s">
        <v>74</v>
      </c>
      <c r="BW112" s="86" t="s">
        <v>134</v>
      </c>
      <c r="BX112" s="86" t="s">
        <v>4</v>
      </c>
      <c r="CL112" s="86" t="s">
        <v>1</v>
      </c>
      <c r="CM112" s="86" t="s">
        <v>72</v>
      </c>
    </row>
    <row r="113" spans="1:91" s="3" customFormat="1" ht="23.25" customHeight="1" x14ac:dyDescent="0.2">
      <c r="A113" s="77" t="s">
        <v>76</v>
      </c>
      <c r="B113" s="51"/>
      <c r="C113" s="12"/>
      <c r="D113" s="12"/>
      <c r="E113" s="248" t="s">
        <v>135</v>
      </c>
      <c r="F113" s="248"/>
      <c r="G113" s="248"/>
      <c r="H113" s="248"/>
      <c r="I113" s="248"/>
      <c r="J113" s="12"/>
      <c r="K113" s="248" t="s">
        <v>136</v>
      </c>
      <c r="L113" s="248"/>
      <c r="M113" s="248"/>
      <c r="N113" s="248"/>
      <c r="O113" s="248"/>
      <c r="P113" s="248"/>
      <c r="Q113" s="248"/>
      <c r="R113" s="248"/>
      <c r="S113" s="248"/>
      <c r="T113" s="248"/>
      <c r="U113" s="248"/>
      <c r="V113" s="248"/>
      <c r="W113" s="248"/>
      <c r="X113" s="248"/>
      <c r="Y113" s="248"/>
      <c r="Z113" s="248"/>
      <c r="AA113" s="248"/>
      <c r="AB113" s="248"/>
      <c r="AC113" s="248"/>
      <c r="AD113" s="248"/>
      <c r="AE113" s="248"/>
      <c r="AF113" s="248"/>
      <c r="AG113" s="250">
        <f>'SO 2.10.1 - SO 2.10.1  Mi...'!J32</f>
        <v>0</v>
      </c>
      <c r="AH113" s="251"/>
      <c r="AI113" s="251"/>
      <c r="AJ113" s="251"/>
      <c r="AK113" s="251"/>
      <c r="AL113" s="251"/>
      <c r="AM113" s="251"/>
      <c r="AN113" s="250">
        <f t="shared" si="0"/>
        <v>0</v>
      </c>
      <c r="AO113" s="251"/>
      <c r="AP113" s="251"/>
      <c r="AQ113" s="87" t="s">
        <v>90</v>
      </c>
      <c r="AR113" s="51"/>
      <c r="AS113" s="88">
        <v>0</v>
      </c>
      <c r="AT113" s="89">
        <f t="shared" si="1"/>
        <v>0</v>
      </c>
      <c r="AU113" s="90">
        <f>'SO 2.10.1 - SO 2.10.1  Mi...'!P127</f>
        <v>0</v>
      </c>
      <c r="AV113" s="89">
        <f>'SO 2.10.1 - SO 2.10.1  Mi...'!J35</f>
        <v>0</v>
      </c>
      <c r="AW113" s="89">
        <f>'SO 2.10.1 - SO 2.10.1  Mi...'!J36</f>
        <v>0</v>
      </c>
      <c r="AX113" s="89">
        <f>'SO 2.10.1 - SO 2.10.1  Mi...'!J37</f>
        <v>0</v>
      </c>
      <c r="AY113" s="89">
        <f>'SO 2.10.1 - SO 2.10.1  Mi...'!J38</f>
        <v>0</v>
      </c>
      <c r="AZ113" s="89">
        <f>'SO 2.10.1 - SO 2.10.1  Mi...'!F35</f>
        <v>0</v>
      </c>
      <c r="BA113" s="89">
        <f>'SO 2.10.1 - SO 2.10.1  Mi...'!F36</f>
        <v>0</v>
      </c>
      <c r="BB113" s="89">
        <f>'SO 2.10.1 - SO 2.10.1  Mi...'!F37</f>
        <v>0</v>
      </c>
      <c r="BC113" s="89">
        <f>'SO 2.10.1 - SO 2.10.1  Mi...'!F38</f>
        <v>0</v>
      </c>
      <c r="BD113" s="91">
        <f>'SO 2.10.1 - SO 2.10.1  Mi...'!F39</f>
        <v>0</v>
      </c>
      <c r="BT113" s="25" t="s">
        <v>91</v>
      </c>
      <c r="BV113" s="25" t="s">
        <v>74</v>
      </c>
      <c r="BW113" s="25" t="s">
        <v>137</v>
      </c>
      <c r="BX113" s="25" t="s">
        <v>134</v>
      </c>
      <c r="CL113" s="25" t="s">
        <v>1</v>
      </c>
    </row>
    <row r="114" spans="1:91" s="3" customFormat="1" ht="23.25" customHeight="1" x14ac:dyDescent="0.2">
      <c r="A114" s="77" t="s">
        <v>76</v>
      </c>
      <c r="B114" s="51"/>
      <c r="C114" s="12"/>
      <c r="D114" s="12"/>
      <c r="E114" s="248" t="s">
        <v>138</v>
      </c>
      <c r="F114" s="248"/>
      <c r="G114" s="248"/>
      <c r="H114" s="248"/>
      <c r="I114" s="248"/>
      <c r="J114" s="12"/>
      <c r="K114" s="248" t="s">
        <v>139</v>
      </c>
      <c r="L114" s="248"/>
      <c r="M114" s="248"/>
      <c r="N114" s="248"/>
      <c r="O114" s="248"/>
      <c r="P114" s="248"/>
      <c r="Q114" s="248"/>
      <c r="R114" s="248"/>
      <c r="S114" s="248"/>
      <c r="T114" s="248"/>
      <c r="U114" s="248"/>
      <c r="V114" s="248"/>
      <c r="W114" s="248"/>
      <c r="X114" s="248"/>
      <c r="Y114" s="248"/>
      <c r="Z114" s="248"/>
      <c r="AA114" s="248"/>
      <c r="AB114" s="248"/>
      <c r="AC114" s="248"/>
      <c r="AD114" s="248"/>
      <c r="AE114" s="248"/>
      <c r="AF114" s="248"/>
      <c r="AG114" s="250">
        <f>'SO 2.10.2 - SO 2.10.2  Mi...'!J32</f>
        <v>0</v>
      </c>
      <c r="AH114" s="251"/>
      <c r="AI114" s="251"/>
      <c r="AJ114" s="251"/>
      <c r="AK114" s="251"/>
      <c r="AL114" s="251"/>
      <c r="AM114" s="251"/>
      <c r="AN114" s="250">
        <f t="shared" si="0"/>
        <v>0</v>
      </c>
      <c r="AO114" s="251"/>
      <c r="AP114" s="251"/>
      <c r="AQ114" s="87" t="s">
        <v>90</v>
      </c>
      <c r="AR114" s="51"/>
      <c r="AS114" s="88">
        <v>0</v>
      </c>
      <c r="AT114" s="89">
        <f t="shared" si="1"/>
        <v>0</v>
      </c>
      <c r="AU114" s="90">
        <f>'SO 2.10.2 - SO 2.10.2  Mi...'!P127</f>
        <v>0</v>
      </c>
      <c r="AV114" s="89">
        <f>'SO 2.10.2 - SO 2.10.2  Mi...'!J35</f>
        <v>0</v>
      </c>
      <c r="AW114" s="89">
        <f>'SO 2.10.2 - SO 2.10.2  Mi...'!J36</f>
        <v>0</v>
      </c>
      <c r="AX114" s="89">
        <f>'SO 2.10.2 - SO 2.10.2  Mi...'!J37</f>
        <v>0</v>
      </c>
      <c r="AY114" s="89">
        <f>'SO 2.10.2 - SO 2.10.2  Mi...'!J38</f>
        <v>0</v>
      </c>
      <c r="AZ114" s="89">
        <f>'SO 2.10.2 - SO 2.10.2  Mi...'!F35</f>
        <v>0</v>
      </c>
      <c r="BA114" s="89">
        <f>'SO 2.10.2 - SO 2.10.2  Mi...'!F36</f>
        <v>0</v>
      </c>
      <c r="BB114" s="89">
        <f>'SO 2.10.2 - SO 2.10.2  Mi...'!F37</f>
        <v>0</v>
      </c>
      <c r="BC114" s="89">
        <f>'SO 2.10.2 - SO 2.10.2  Mi...'!F38</f>
        <v>0</v>
      </c>
      <c r="BD114" s="91">
        <f>'SO 2.10.2 - SO 2.10.2  Mi...'!F39</f>
        <v>0</v>
      </c>
      <c r="BT114" s="25" t="s">
        <v>91</v>
      </c>
      <c r="BV114" s="25" t="s">
        <v>74</v>
      </c>
      <c r="BW114" s="25" t="s">
        <v>140</v>
      </c>
      <c r="BX114" s="25" t="s">
        <v>134</v>
      </c>
      <c r="CL114" s="25" t="s">
        <v>1</v>
      </c>
    </row>
    <row r="115" spans="1:91" s="3" customFormat="1" ht="23.25" customHeight="1" x14ac:dyDescent="0.2">
      <c r="A115" s="77" t="s">
        <v>76</v>
      </c>
      <c r="B115" s="51"/>
      <c r="C115" s="12"/>
      <c r="D115" s="12"/>
      <c r="E115" s="248" t="s">
        <v>141</v>
      </c>
      <c r="F115" s="248"/>
      <c r="G115" s="248"/>
      <c r="H115" s="248"/>
      <c r="I115" s="248"/>
      <c r="J115" s="12"/>
      <c r="K115" s="248" t="s">
        <v>142</v>
      </c>
      <c r="L115" s="248"/>
      <c r="M115" s="248"/>
      <c r="N115" s="248"/>
      <c r="O115" s="248"/>
      <c r="P115" s="248"/>
      <c r="Q115" s="248"/>
      <c r="R115" s="248"/>
      <c r="S115" s="248"/>
      <c r="T115" s="248"/>
      <c r="U115" s="248"/>
      <c r="V115" s="248"/>
      <c r="W115" s="248"/>
      <c r="X115" s="248"/>
      <c r="Y115" s="248"/>
      <c r="Z115" s="248"/>
      <c r="AA115" s="248"/>
      <c r="AB115" s="248"/>
      <c r="AC115" s="248"/>
      <c r="AD115" s="248"/>
      <c r="AE115" s="248"/>
      <c r="AF115" s="248"/>
      <c r="AG115" s="250">
        <f>'SO 2.10.3 - SO 2.10.3  Mi...'!J32</f>
        <v>0</v>
      </c>
      <c r="AH115" s="251"/>
      <c r="AI115" s="251"/>
      <c r="AJ115" s="251"/>
      <c r="AK115" s="251"/>
      <c r="AL115" s="251"/>
      <c r="AM115" s="251"/>
      <c r="AN115" s="250">
        <f t="shared" si="0"/>
        <v>0</v>
      </c>
      <c r="AO115" s="251"/>
      <c r="AP115" s="251"/>
      <c r="AQ115" s="87" t="s">
        <v>90</v>
      </c>
      <c r="AR115" s="51"/>
      <c r="AS115" s="88">
        <v>0</v>
      </c>
      <c r="AT115" s="89">
        <f t="shared" si="1"/>
        <v>0</v>
      </c>
      <c r="AU115" s="90">
        <f>'SO 2.10.3 - SO 2.10.3  Mi...'!P128</f>
        <v>0</v>
      </c>
      <c r="AV115" s="89">
        <f>'SO 2.10.3 - SO 2.10.3  Mi...'!J35</f>
        <v>0</v>
      </c>
      <c r="AW115" s="89">
        <f>'SO 2.10.3 - SO 2.10.3  Mi...'!J36</f>
        <v>0</v>
      </c>
      <c r="AX115" s="89">
        <f>'SO 2.10.3 - SO 2.10.3  Mi...'!J37</f>
        <v>0</v>
      </c>
      <c r="AY115" s="89">
        <f>'SO 2.10.3 - SO 2.10.3  Mi...'!J38</f>
        <v>0</v>
      </c>
      <c r="AZ115" s="89">
        <f>'SO 2.10.3 - SO 2.10.3  Mi...'!F35</f>
        <v>0</v>
      </c>
      <c r="BA115" s="89">
        <f>'SO 2.10.3 - SO 2.10.3  Mi...'!F36</f>
        <v>0</v>
      </c>
      <c r="BB115" s="89">
        <f>'SO 2.10.3 - SO 2.10.3  Mi...'!F37</f>
        <v>0</v>
      </c>
      <c r="BC115" s="89">
        <f>'SO 2.10.3 - SO 2.10.3  Mi...'!F38</f>
        <v>0</v>
      </c>
      <c r="BD115" s="91">
        <f>'SO 2.10.3 - SO 2.10.3  Mi...'!F39</f>
        <v>0</v>
      </c>
      <c r="BT115" s="25" t="s">
        <v>91</v>
      </c>
      <c r="BV115" s="25" t="s">
        <v>74</v>
      </c>
      <c r="BW115" s="25" t="s">
        <v>143</v>
      </c>
      <c r="BX115" s="25" t="s">
        <v>134</v>
      </c>
      <c r="CL115" s="25" t="s">
        <v>1</v>
      </c>
    </row>
    <row r="116" spans="1:91" s="6" customFormat="1" ht="24.75" customHeight="1" x14ac:dyDescent="0.2">
      <c r="A116" s="77" t="s">
        <v>76</v>
      </c>
      <c r="B116" s="78"/>
      <c r="C116" s="79"/>
      <c r="D116" s="249" t="s">
        <v>144</v>
      </c>
      <c r="E116" s="249"/>
      <c r="F116" s="249"/>
      <c r="G116" s="249"/>
      <c r="H116" s="249"/>
      <c r="I116" s="80"/>
      <c r="J116" s="249" t="s">
        <v>145</v>
      </c>
      <c r="K116" s="249"/>
      <c r="L116" s="249"/>
      <c r="M116" s="249"/>
      <c r="N116" s="249"/>
      <c r="O116" s="249"/>
      <c r="P116" s="249"/>
      <c r="Q116" s="249"/>
      <c r="R116" s="249"/>
      <c r="S116" s="249"/>
      <c r="T116" s="249"/>
      <c r="U116" s="249"/>
      <c r="V116" s="249"/>
      <c r="W116" s="249"/>
      <c r="X116" s="249"/>
      <c r="Y116" s="249"/>
      <c r="Z116" s="249"/>
      <c r="AA116" s="249"/>
      <c r="AB116" s="249"/>
      <c r="AC116" s="249"/>
      <c r="AD116" s="249"/>
      <c r="AE116" s="249"/>
      <c r="AF116" s="249"/>
      <c r="AG116" s="260">
        <f>'SO 2.11 - SO 2.11  Odstrá...'!J30</f>
        <v>0</v>
      </c>
      <c r="AH116" s="261"/>
      <c r="AI116" s="261"/>
      <c r="AJ116" s="261"/>
      <c r="AK116" s="261"/>
      <c r="AL116" s="261"/>
      <c r="AM116" s="261"/>
      <c r="AN116" s="260">
        <f t="shared" si="0"/>
        <v>0</v>
      </c>
      <c r="AO116" s="261"/>
      <c r="AP116" s="261"/>
      <c r="AQ116" s="81" t="s">
        <v>79</v>
      </c>
      <c r="AR116" s="78"/>
      <c r="AS116" s="82">
        <v>0</v>
      </c>
      <c r="AT116" s="83">
        <f t="shared" si="1"/>
        <v>0</v>
      </c>
      <c r="AU116" s="84">
        <f>'SO 2.11 - SO 2.11  Odstrá...'!P120</f>
        <v>0</v>
      </c>
      <c r="AV116" s="83">
        <f>'SO 2.11 - SO 2.11  Odstrá...'!J33</f>
        <v>0</v>
      </c>
      <c r="AW116" s="83">
        <f>'SO 2.11 - SO 2.11  Odstrá...'!J34</f>
        <v>0</v>
      </c>
      <c r="AX116" s="83">
        <f>'SO 2.11 - SO 2.11  Odstrá...'!J35</f>
        <v>0</v>
      </c>
      <c r="AY116" s="83">
        <f>'SO 2.11 - SO 2.11  Odstrá...'!J36</f>
        <v>0</v>
      </c>
      <c r="AZ116" s="83">
        <f>'SO 2.11 - SO 2.11  Odstrá...'!F33</f>
        <v>0</v>
      </c>
      <c r="BA116" s="83">
        <f>'SO 2.11 - SO 2.11  Odstrá...'!F34</f>
        <v>0</v>
      </c>
      <c r="BB116" s="83">
        <f>'SO 2.11 - SO 2.11  Odstrá...'!F35</f>
        <v>0</v>
      </c>
      <c r="BC116" s="83">
        <f>'SO 2.11 - SO 2.11  Odstrá...'!F36</f>
        <v>0</v>
      </c>
      <c r="BD116" s="85">
        <f>'SO 2.11 - SO 2.11  Odstrá...'!F37</f>
        <v>0</v>
      </c>
      <c r="BT116" s="86" t="s">
        <v>80</v>
      </c>
      <c r="BV116" s="86" t="s">
        <v>74</v>
      </c>
      <c r="BW116" s="86" t="s">
        <v>146</v>
      </c>
      <c r="BX116" s="86" t="s">
        <v>4</v>
      </c>
      <c r="CL116" s="86" t="s">
        <v>1</v>
      </c>
      <c r="CM116" s="86" t="s">
        <v>72</v>
      </c>
    </row>
    <row r="117" spans="1:91" s="6" customFormat="1" ht="24.75" customHeight="1" x14ac:dyDescent="0.2">
      <c r="B117" s="78"/>
      <c r="C117" s="79"/>
      <c r="D117" s="249" t="s">
        <v>147</v>
      </c>
      <c r="E117" s="249"/>
      <c r="F117" s="249"/>
      <c r="G117" s="249"/>
      <c r="H117" s="249"/>
      <c r="I117" s="80"/>
      <c r="J117" s="249" t="s">
        <v>148</v>
      </c>
      <c r="K117" s="249"/>
      <c r="L117" s="249"/>
      <c r="M117" s="249"/>
      <c r="N117" s="249"/>
      <c r="O117" s="249"/>
      <c r="P117" s="249"/>
      <c r="Q117" s="249"/>
      <c r="R117" s="249"/>
      <c r="S117" s="249"/>
      <c r="T117" s="249"/>
      <c r="U117" s="249"/>
      <c r="V117" s="249"/>
      <c r="W117" s="249"/>
      <c r="X117" s="249"/>
      <c r="Y117" s="249"/>
      <c r="Z117" s="249"/>
      <c r="AA117" s="249"/>
      <c r="AB117" s="249"/>
      <c r="AC117" s="249"/>
      <c r="AD117" s="249"/>
      <c r="AE117" s="249"/>
      <c r="AF117" s="249"/>
      <c r="AG117" s="262">
        <f>ROUND(SUM(AG118:AG120),2)</f>
        <v>0</v>
      </c>
      <c r="AH117" s="261"/>
      <c r="AI117" s="261"/>
      <c r="AJ117" s="261"/>
      <c r="AK117" s="261"/>
      <c r="AL117" s="261"/>
      <c r="AM117" s="261"/>
      <c r="AN117" s="260">
        <f t="shared" si="0"/>
        <v>0</v>
      </c>
      <c r="AO117" s="261"/>
      <c r="AP117" s="261"/>
      <c r="AQ117" s="81" t="s">
        <v>79</v>
      </c>
      <c r="AR117" s="78"/>
      <c r="AS117" s="82">
        <f>ROUND(SUM(AS118:AS120),2)</f>
        <v>0</v>
      </c>
      <c r="AT117" s="83">
        <f t="shared" si="1"/>
        <v>0</v>
      </c>
      <c r="AU117" s="84">
        <f>ROUND(SUM(AU118:AU120),5)</f>
        <v>0</v>
      </c>
      <c r="AV117" s="83">
        <f>ROUND(AZ117*L29,2)</f>
        <v>0</v>
      </c>
      <c r="AW117" s="83">
        <f>ROUND(BA117*L30,2)</f>
        <v>0</v>
      </c>
      <c r="AX117" s="83">
        <f>ROUND(BB117*L29,2)</f>
        <v>0</v>
      </c>
      <c r="AY117" s="83">
        <f>ROUND(BC117*L30,2)</f>
        <v>0</v>
      </c>
      <c r="AZ117" s="83">
        <f>ROUND(SUM(AZ118:AZ120),2)</f>
        <v>0</v>
      </c>
      <c r="BA117" s="83">
        <f>ROUND(SUM(BA118:BA120),2)</f>
        <v>0</v>
      </c>
      <c r="BB117" s="83">
        <f>ROUND(SUM(BB118:BB120),2)</f>
        <v>0</v>
      </c>
      <c r="BC117" s="83">
        <f>ROUND(SUM(BC118:BC120),2)</f>
        <v>0</v>
      </c>
      <c r="BD117" s="85">
        <f>ROUND(SUM(BD118:BD120),2)</f>
        <v>0</v>
      </c>
      <c r="BS117" s="86" t="s">
        <v>71</v>
      </c>
      <c r="BT117" s="86" t="s">
        <v>80</v>
      </c>
      <c r="BU117" s="86" t="s">
        <v>73</v>
      </c>
      <c r="BV117" s="86" t="s">
        <v>74</v>
      </c>
      <c r="BW117" s="86" t="s">
        <v>149</v>
      </c>
      <c r="BX117" s="86" t="s">
        <v>4</v>
      </c>
      <c r="CL117" s="86" t="s">
        <v>1</v>
      </c>
      <c r="CM117" s="86" t="s">
        <v>72</v>
      </c>
    </row>
    <row r="118" spans="1:91" s="3" customFormat="1" ht="23.25" customHeight="1" x14ac:dyDescent="0.2">
      <c r="A118" s="77" t="s">
        <v>76</v>
      </c>
      <c r="B118" s="51"/>
      <c r="C118" s="12"/>
      <c r="D118" s="12"/>
      <c r="E118" s="248" t="s">
        <v>150</v>
      </c>
      <c r="F118" s="248"/>
      <c r="G118" s="248"/>
      <c r="H118" s="248"/>
      <c r="I118" s="248"/>
      <c r="J118" s="12"/>
      <c r="K118" s="248" t="s">
        <v>151</v>
      </c>
      <c r="L118" s="248"/>
      <c r="M118" s="248"/>
      <c r="N118" s="248"/>
      <c r="O118" s="248"/>
      <c r="P118" s="248"/>
      <c r="Q118" s="248"/>
      <c r="R118" s="248"/>
      <c r="S118" s="248"/>
      <c r="T118" s="248"/>
      <c r="U118" s="248"/>
      <c r="V118" s="248"/>
      <c r="W118" s="248"/>
      <c r="X118" s="248"/>
      <c r="Y118" s="248"/>
      <c r="Z118" s="248"/>
      <c r="AA118" s="248"/>
      <c r="AB118" s="248"/>
      <c r="AC118" s="248"/>
      <c r="AD118" s="248"/>
      <c r="AE118" s="248"/>
      <c r="AF118" s="248"/>
      <c r="AG118" s="250">
        <f>'SO 2.12.1 - SO 2.12.1  Ús...'!J32</f>
        <v>0</v>
      </c>
      <c r="AH118" s="251"/>
      <c r="AI118" s="251"/>
      <c r="AJ118" s="251"/>
      <c r="AK118" s="251"/>
      <c r="AL118" s="251"/>
      <c r="AM118" s="251"/>
      <c r="AN118" s="250">
        <f t="shared" si="0"/>
        <v>0</v>
      </c>
      <c r="AO118" s="251"/>
      <c r="AP118" s="251"/>
      <c r="AQ118" s="87" t="s">
        <v>90</v>
      </c>
      <c r="AR118" s="51"/>
      <c r="AS118" s="88">
        <v>0</v>
      </c>
      <c r="AT118" s="89">
        <f t="shared" si="1"/>
        <v>0</v>
      </c>
      <c r="AU118" s="90">
        <f>'SO 2.12.1 - SO 2.12.1  Ús...'!P124</f>
        <v>0</v>
      </c>
      <c r="AV118" s="89">
        <f>'SO 2.12.1 - SO 2.12.1  Ús...'!J35</f>
        <v>0</v>
      </c>
      <c r="AW118" s="89">
        <f>'SO 2.12.1 - SO 2.12.1  Ús...'!J36</f>
        <v>0</v>
      </c>
      <c r="AX118" s="89">
        <f>'SO 2.12.1 - SO 2.12.1  Ús...'!J37</f>
        <v>0</v>
      </c>
      <c r="AY118" s="89">
        <f>'SO 2.12.1 - SO 2.12.1  Ús...'!J38</f>
        <v>0</v>
      </c>
      <c r="AZ118" s="89">
        <f>'SO 2.12.1 - SO 2.12.1  Ús...'!F35</f>
        <v>0</v>
      </c>
      <c r="BA118" s="89">
        <f>'SO 2.12.1 - SO 2.12.1  Ús...'!F36</f>
        <v>0</v>
      </c>
      <c r="BB118" s="89">
        <f>'SO 2.12.1 - SO 2.12.1  Ús...'!F37</f>
        <v>0</v>
      </c>
      <c r="BC118" s="89">
        <f>'SO 2.12.1 - SO 2.12.1  Ús...'!F38</f>
        <v>0</v>
      </c>
      <c r="BD118" s="91">
        <f>'SO 2.12.1 - SO 2.12.1  Ús...'!F39</f>
        <v>0</v>
      </c>
      <c r="BT118" s="25" t="s">
        <v>91</v>
      </c>
      <c r="BV118" s="25" t="s">
        <v>74</v>
      </c>
      <c r="BW118" s="25" t="s">
        <v>152</v>
      </c>
      <c r="BX118" s="25" t="s">
        <v>149</v>
      </c>
      <c r="CL118" s="25" t="s">
        <v>1</v>
      </c>
    </row>
    <row r="119" spans="1:91" s="3" customFormat="1" ht="23.25" customHeight="1" x14ac:dyDescent="0.2">
      <c r="A119" s="77" t="s">
        <v>76</v>
      </c>
      <c r="B119" s="51"/>
      <c r="C119" s="12"/>
      <c r="D119" s="12"/>
      <c r="E119" s="248" t="s">
        <v>153</v>
      </c>
      <c r="F119" s="248"/>
      <c r="G119" s="248"/>
      <c r="H119" s="248"/>
      <c r="I119" s="248"/>
      <c r="J119" s="12"/>
      <c r="K119" s="248" t="s">
        <v>154</v>
      </c>
      <c r="L119" s="248"/>
      <c r="M119" s="248"/>
      <c r="N119" s="248"/>
      <c r="O119" s="248"/>
      <c r="P119" s="248"/>
      <c r="Q119" s="248"/>
      <c r="R119" s="248"/>
      <c r="S119" s="248"/>
      <c r="T119" s="248"/>
      <c r="U119" s="248"/>
      <c r="V119" s="248"/>
      <c r="W119" s="248"/>
      <c r="X119" s="248"/>
      <c r="Y119" s="248"/>
      <c r="Z119" s="248"/>
      <c r="AA119" s="248"/>
      <c r="AB119" s="248"/>
      <c r="AC119" s="248"/>
      <c r="AD119" s="248"/>
      <c r="AE119" s="248"/>
      <c r="AF119" s="248"/>
      <c r="AG119" s="250">
        <f>'SO 2.12.2 - SO 2.12.2  Ús...'!J32</f>
        <v>0</v>
      </c>
      <c r="AH119" s="251"/>
      <c r="AI119" s="251"/>
      <c r="AJ119" s="251"/>
      <c r="AK119" s="251"/>
      <c r="AL119" s="251"/>
      <c r="AM119" s="251"/>
      <c r="AN119" s="250">
        <f t="shared" si="0"/>
        <v>0</v>
      </c>
      <c r="AO119" s="251"/>
      <c r="AP119" s="251"/>
      <c r="AQ119" s="87" t="s">
        <v>90</v>
      </c>
      <c r="AR119" s="51"/>
      <c r="AS119" s="88">
        <v>0</v>
      </c>
      <c r="AT119" s="89">
        <f t="shared" si="1"/>
        <v>0</v>
      </c>
      <c r="AU119" s="90">
        <f>'SO 2.12.2 - SO 2.12.2  Ús...'!P124</f>
        <v>0</v>
      </c>
      <c r="AV119" s="89">
        <f>'SO 2.12.2 - SO 2.12.2  Ús...'!J35</f>
        <v>0</v>
      </c>
      <c r="AW119" s="89">
        <f>'SO 2.12.2 - SO 2.12.2  Ús...'!J36</f>
        <v>0</v>
      </c>
      <c r="AX119" s="89">
        <f>'SO 2.12.2 - SO 2.12.2  Ús...'!J37</f>
        <v>0</v>
      </c>
      <c r="AY119" s="89">
        <f>'SO 2.12.2 - SO 2.12.2  Ús...'!J38</f>
        <v>0</v>
      </c>
      <c r="AZ119" s="89">
        <f>'SO 2.12.2 - SO 2.12.2  Ús...'!F35</f>
        <v>0</v>
      </c>
      <c r="BA119" s="89">
        <f>'SO 2.12.2 - SO 2.12.2  Ús...'!F36</f>
        <v>0</v>
      </c>
      <c r="BB119" s="89">
        <f>'SO 2.12.2 - SO 2.12.2  Ús...'!F37</f>
        <v>0</v>
      </c>
      <c r="BC119" s="89">
        <f>'SO 2.12.2 - SO 2.12.2  Ús...'!F38</f>
        <v>0</v>
      </c>
      <c r="BD119" s="91">
        <f>'SO 2.12.2 - SO 2.12.2  Ús...'!F39</f>
        <v>0</v>
      </c>
      <c r="BT119" s="25" t="s">
        <v>91</v>
      </c>
      <c r="BV119" s="25" t="s">
        <v>74</v>
      </c>
      <c r="BW119" s="25" t="s">
        <v>155</v>
      </c>
      <c r="BX119" s="25" t="s">
        <v>149</v>
      </c>
      <c r="CL119" s="25" t="s">
        <v>1</v>
      </c>
    </row>
    <row r="120" spans="1:91" s="3" customFormat="1" ht="23.25" customHeight="1" x14ac:dyDescent="0.2">
      <c r="A120" s="77" t="s">
        <v>76</v>
      </c>
      <c r="B120" s="51"/>
      <c r="C120" s="12"/>
      <c r="D120" s="12"/>
      <c r="E120" s="248" t="s">
        <v>156</v>
      </c>
      <c r="F120" s="248"/>
      <c r="G120" s="248"/>
      <c r="H120" s="248"/>
      <c r="I120" s="248"/>
      <c r="J120" s="12"/>
      <c r="K120" s="248" t="s">
        <v>157</v>
      </c>
      <c r="L120" s="248"/>
      <c r="M120" s="248"/>
      <c r="N120" s="248"/>
      <c r="O120" s="248"/>
      <c r="P120" s="248"/>
      <c r="Q120" s="248"/>
      <c r="R120" s="248"/>
      <c r="S120" s="248"/>
      <c r="T120" s="248"/>
      <c r="U120" s="248"/>
      <c r="V120" s="248"/>
      <c r="W120" s="248"/>
      <c r="X120" s="248"/>
      <c r="Y120" s="248"/>
      <c r="Z120" s="248"/>
      <c r="AA120" s="248"/>
      <c r="AB120" s="248"/>
      <c r="AC120" s="248"/>
      <c r="AD120" s="248"/>
      <c r="AE120" s="248"/>
      <c r="AF120" s="248"/>
      <c r="AG120" s="250">
        <f>'SO 2.12.3 - SO 2.12.3  Ús...'!J32</f>
        <v>0</v>
      </c>
      <c r="AH120" s="251"/>
      <c r="AI120" s="251"/>
      <c r="AJ120" s="251"/>
      <c r="AK120" s="251"/>
      <c r="AL120" s="251"/>
      <c r="AM120" s="251"/>
      <c r="AN120" s="250">
        <f t="shared" si="0"/>
        <v>0</v>
      </c>
      <c r="AO120" s="251"/>
      <c r="AP120" s="251"/>
      <c r="AQ120" s="87" t="s">
        <v>90</v>
      </c>
      <c r="AR120" s="51"/>
      <c r="AS120" s="88">
        <v>0</v>
      </c>
      <c r="AT120" s="89">
        <f t="shared" si="1"/>
        <v>0</v>
      </c>
      <c r="AU120" s="90">
        <f>'SO 2.12.3 - SO 2.12.3  Ús...'!P124</f>
        <v>0</v>
      </c>
      <c r="AV120" s="89">
        <f>'SO 2.12.3 - SO 2.12.3  Ús...'!J35</f>
        <v>0</v>
      </c>
      <c r="AW120" s="89">
        <f>'SO 2.12.3 - SO 2.12.3  Ús...'!J36</f>
        <v>0</v>
      </c>
      <c r="AX120" s="89">
        <f>'SO 2.12.3 - SO 2.12.3  Ús...'!J37</f>
        <v>0</v>
      </c>
      <c r="AY120" s="89">
        <f>'SO 2.12.3 - SO 2.12.3  Ús...'!J38</f>
        <v>0</v>
      </c>
      <c r="AZ120" s="89">
        <f>'SO 2.12.3 - SO 2.12.3  Ús...'!F35</f>
        <v>0</v>
      </c>
      <c r="BA120" s="89">
        <f>'SO 2.12.3 - SO 2.12.3  Ús...'!F36</f>
        <v>0</v>
      </c>
      <c r="BB120" s="89">
        <f>'SO 2.12.3 - SO 2.12.3  Ús...'!F37</f>
        <v>0</v>
      </c>
      <c r="BC120" s="89">
        <f>'SO 2.12.3 - SO 2.12.3  Ús...'!F38</f>
        <v>0</v>
      </c>
      <c r="BD120" s="91">
        <f>'SO 2.12.3 - SO 2.12.3  Ús...'!F39</f>
        <v>0</v>
      </c>
      <c r="BT120" s="25" t="s">
        <v>91</v>
      </c>
      <c r="BV120" s="25" t="s">
        <v>74</v>
      </c>
      <c r="BW120" s="25" t="s">
        <v>158</v>
      </c>
      <c r="BX120" s="25" t="s">
        <v>149</v>
      </c>
      <c r="CL120" s="25" t="s">
        <v>1</v>
      </c>
    </row>
    <row r="121" spans="1:91" s="6" customFormat="1" ht="24.75" customHeight="1" x14ac:dyDescent="0.2">
      <c r="B121" s="78"/>
      <c r="C121" s="79"/>
      <c r="D121" s="249" t="s">
        <v>159</v>
      </c>
      <c r="E121" s="249"/>
      <c r="F121" s="249"/>
      <c r="G121" s="249"/>
      <c r="H121" s="249"/>
      <c r="I121" s="80"/>
      <c r="J121" s="249" t="s">
        <v>160</v>
      </c>
      <c r="K121" s="249"/>
      <c r="L121" s="249"/>
      <c r="M121" s="249"/>
      <c r="N121" s="249"/>
      <c r="O121" s="249"/>
      <c r="P121" s="249"/>
      <c r="Q121" s="249"/>
      <c r="R121" s="249"/>
      <c r="S121" s="249"/>
      <c r="T121" s="249"/>
      <c r="U121" s="249"/>
      <c r="V121" s="249"/>
      <c r="W121" s="249"/>
      <c r="X121" s="249"/>
      <c r="Y121" s="249"/>
      <c r="Z121" s="249"/>
      <c r="AA121" s="249"/>
      <c r="AB121" s="249"/>
      <c r="AC121" s="249"/>
      <c r="AD121" s="249"/>
      <c r="AE121" s="249"/>
      <c r="AF121" s="249"/>
      <c r="AG121" s="262">
        <f>ROUND(SUM(AG122:AG123),2)</f>
        <v>0</v>
      </c>
      <c r="AH121" s="261"/>
      <c r="AI121" s="261"/>
      <c r="AJ121" s="261"/>
      <c r="AK121" s="261"/>
      <c r="AL121" s="261"/>
      <c r="AM121" s="261"/>
      <c r="AN121" s="260">
        <f t="shared" si="0"/>
        <v>0</v>
      </c>
      <c r="AO121" s="261"/>
      <c r="AP121" s="261"/>
      <c r="AQ121" s="81" t="s">
        <v>79</v>
      </c>
      <c r="AR121" s="78"/>
      <c r="AS121" s="82">
        <f>ROUND(SUM(AS122:AS123),2)</f>
        <v>0</v>
      </c>
      <c r="AT121" s="83">
        <f t="shared" si="1"/>
        <v>0</v>
      </c>
      <c r="AU121" s="84">
        <f>ROUND(SUM(AU122:AU123),5)</f>
        <v>0</v>
      </c>
      <c r="AV121" s="83">
        <f>ROUND(AZ121*L29,2)</f>
        <v>0</v>
      </c>
      <c r="AW121" s="83">
        <f>ROUND(BA121*L30,2)</f>
        <v>0</v>
      </c>
      <c r="AX121" s="83">
        <f>ROUND(BB121*L29,2)</f>
        <v>0</v>
      </c>
      <c r="AY121" s="83">
        <f>ROUND(BC121*L30,2)</f>
        <v>0</v>
      </c>
      <c r="AZ121" s="83">
        <f>ROUND(SUM(AZ122:AZ123),2)</f>
        <v>0</v>
      </c>
      <c r="BA121" s="83">
        <f>ROUND(SUM(BA122:BA123),2)</f>
        <v>0</v>
      </c>
      <c r="BB121" s="83">
        <f>ROUND(SUM(BB122:BB123),2)</f>
        <v>0</v>
      </c>
      <c r="BC121" s="83">
        <f>ROUND(SUM(BC122:BC123),2)</f>
        <v>0</v>
      </c>
      <c r="BD121" s="85">
        <f>ROUND(SUM(BD122:BD123),2)</f>
        <v>0</v>
      </c>
      <c r="BS121" s="86" t="s">
        <v>71</v>
      </c>
      <c r="BT121" s="86" t="s">
        <v>80</v>
      </c>
      <c r="BU121" s="86" t="s">
        <v>73</v>
      </c>
      <c r="BV121" s="86" t="s">
        <v>74</v>
      </c>
      <c r="BW121" s="86" t="s">
        <v>161</v>
      </c>
      <c r="BX121" s="86" t="s">
        <v>4</v>
      </c>
      <c r="CL121" s="86" t="s">
        <v>1</v>
      </c>
      <c r="CM121" s="86" t="s">
        <v>72</v>
      </c>
    </row>
    <row r="122" spans="1:91" s="3" customFormat="1" ht="23.25" customHeight="1" x14ac:dyDescent="0.2">
      <c r="A122" s="77" t="s">
        <v>76</v>
      </c>
      <c r="B122" s="51"/>
      <c r="C122" s="12"/>
      <c r="D122" s="12"/>
      <c r="E122" s="248" t="s">
        <v>162</v>
      </c>
      <c r="F122" s="248"/>
      <c r="G122" s="248"/>
      <c r="H122" s="248"/>
      <c r="I122" s="248"/>
      <c r="J122" s="12"/>
      <c r="K122" s="248" t="s">
        <v>163</v>
      </c>
      <c r="L122" s="248"/>
      <c r="M122" s="248"/>
      <c r="N122" s="248"/>
      <c r="O122" s="248"/>
      <c r="P122" s="248"/>
      <c r="Q122" s="248"/>
      <c r="R122" s="248"/>
      <c r="S122" s="248"/>
      <c r="T122" s="248"/>
      <c r="U122" s="248"/>
      <c r="V122" s="248"/>
      <c r="W122" s="248"/>
      <c r="X122" s="248"/>
      <c r="Y122" s="248"/>
      <c r="Z122" s="248"/>
      <c r="AA122" s="248"/>
      <c r="AB122" s="248"/>
      <c r="AC122" s="248"/>
      <c r="AD122" s="248"/>
      <c r="AE122" s="248"/>
      <c r="AF122" s="248"/>
      <c r="AG122" s="250">
        <f>'SO 2.13 - I. - SO 2.13  S...'!J32</f>
        <v>0</v>
      </c>
      <c r="AH122" s="251"/>
      <c r="AI122" s="251"/>
      <c r="AJ122" s="251"/>
      <c r="AK122" s="251"/>
      <c r="AL122" s="251"/>
      <c r="AM122" s="251"/>
      <c r="AN122" s="250">
        <f t="shared" si="0"/>
        <v>0</v>
      </c>
      <c r="AO122" s="251"/>
      <c r="AP122" s="251"/>
      <c r="AQ122" s="87" t="s">
        <v>90</v>
      </c>
      <c r="AR122" s="51"/>
      <c r="AS122" s="88">
        <v>0</v>
      </c>
      <c r="AT122" s="89">
        <f t="shared" si="1"/>
        <v>0</v>
      </c>
      <c r="AU122" s="90">
        <f>'SO 2.13 - I. - SO 2.13  S...'!P126</f>
        <v>0</v>
      </c>
      <c r="AV122" s="89">
        <f>'SO 2.13 - I. - SO 2.13  S...'!J35</f>
        <v>0</v>
      </c>
      <c r="AW122" s="89">
        <f>'SO 2.13 - I. - SO 2.13  S...'!J36</f>
        <v>0</v>
      </c>
      <c r="AX122" s="89">
        <f>'SO 2.13 - I. - SO 2.13  S...'!J37</f>
        <v>0</v>
      </c>
      <c r="AY122" s="89">
        <f>'SO 2.13 - I. - SO 2.13  S...'!J38</f>
        <v>0</v>
      </c>
      <c r="AZ122" s="89">
        <f>'SO 2.13 - I. - SO 2.13  S...'!F35</f>
        <v>0</v>
      </c>
      <c r="BA122" s="89">
        <f>'SO 2.13 - I. - SO 2.13  S...'!F36</f>
        <v>0</v>
      </c>
      <c r="BB122" s="89">
        <f>'SO 2.13 - I. - SO 2.13  S...'!F37</f>
        <v>0</v>
      </c>
      <c r="BC122" s="89">
        <f>'SO 2.13 - I. - SO 2.13  S...'!F38</f>
        <v>0</v>
      </c>
      <c r="BD122" s="91">
        <f>'SO 2.13 - I. - SO 2.13  S...'!F39</f>
        <v>0</v>
      </c>
      <c r="BT122" s="25" t="s">
        <v>91</v>
      </c>
      <c r="BV122" s="25" t="s">
        <v>74</v>
      </c>
      <c r="BW122" s="25" t="s">
        <v>164</v>
      </c>
      <c r="BX122" s="25" t="s">
        <v>161</v>
      </c>
      <c r="CL122" s="25" t="s">
        <v>1</v>
      </c>
    </row>
    <row r="123" spans="1:91" s="3" customFormat="1" ht="23.25" customHeight="1" x14ac:dyDescent="0.2">
      <c r="A123" s="77" t="s">
        <v>76</v>
      </c>
      <c r="B123" s="51"/>
      <c r="C123" s="12"/>
      <c r="D123" s="12"/>
      <c r="E123" s="248" t="s">
        <v>165</v>
      </c>
      <c r="F123" s="248"/>
      <c r="G123" s="248"/>
      <c r="H123" s="248"/>
      <c r="I123" s="248"/>
      <c r="J123" s="12"/>
      <c r="K123" s="248" t="s">
        <v>166</v>
      </c>
      <c r="L123" s="248"/>
      <c r="M123" s="248"/>
      <c r="N123" s="248"/>
      <c r="O123" s="248"/>
      <c r="P123" s="248"/>
      <c r="Q123" s="248"/>
      <c r="R123" s="248"/>
      <c r="S123" s="248"/>
      <c r="T123" s="248"/>
      <c r="U123" s="248"/>
      <c r="V123" s="248"/>
      <c r="W123" s="248"/>
      <c r="X123" s="248"/>
      <c r="Y123" s="248"/>
      <c r="Z123" s="248"/>
      <c r="AA123" s="248"/>
      <c r="AB123" s="248"/>
      <c r="AC123" s="248"/>
      <c r="AD123" s="248"/>
      <c r="AE123" s="248"/>
      <c r="AF123" s="248"/>
      <c r="AG123" s="250">
        <f>'SO 2.13 - II. - SO 2.13  ...'!J32</f>
        <v>0</v>
      </c>
      <c r="AH123" s="251"/>
      <c r="AI123" s="251"/>
      <c r="AJ123" s="251"/>
      <c r="AK123" s="251"/>
      <c r="AL123" s="251"/>
      <c r="AM123" s="251"/>
      <c r="AN123" s="250">
        <f t="shared" si="0"/>
        <v>0</v>
      </c>
      <c r="AO123" s="251"/>
      <c r="AP123" s="251"/>
      <c r="AQ123" s="87" t="s">
        <v>90</v>
      </c>
      <c r="AR123" s="51"/>
      <c r="AS123" s="88">
        <v>0</v>
      </c>
      <c r="AT123" s="89">
        <f t="shared" si="1"/>
        <v>0</v>
      </c>
      <c r="AU123" s="90">
        <f>'SO 2.13 - II. - SO 2.13  ...'!P126</f>
        <v>0</v>
      </c>
      <c r="AV123" s="89">
        <f>'SO 2.13 - II. - SO 2.13  ...'!J35</f>
        <v>0</v>
      </c>
      <c r="AW123" s="89">
        <f>'SO 2.13 - II. - SO 2.13  ...'!J36</f>
        <v>0</v>
      </c>
      <c r="AX123" s="89">
        <f>'SO 2.13 - II. - SO 2.13  ...'!J37</f>
        <v>0</v>
      </c>
      <c r="AY123" s="89">
        <f>'SO 2.13 - II. - SO 2.13  ...'!J38</f>
        <v>0</v>
      </c>
      <c r="AZ123" s="89">
        <f>'SO 2.13 - II. - SO 2.13  ...'!F35</f>
        <v>0</v>
      </c>
      <c r="BA123" s="89">
        <f>'SO 2.13 - II. - SO 2.13  ...'!F36</f>
        <v>0</v>
      </c>
      <c r="BB123" s="89">
        <f>'SO 2.13 - II. - SO 2.13  ...'!F37</f>
        <v>0</v>
      </c>
      <c r="BC123" s="89">
        <f>'SO 2.13 - II. - SO 2.13  ...'!F38</f>
        <v>0</v>
      </c>
      <c r="BD123" s="91">
        <f>'SO 2.13 - II. - SO 2.13  ...'!F39</f>
        <v>0</v>
      </c>
      <c r="BT123" s="25" t="s">
        <v>91</v>
      </c>
      <c r="BV123" s="25" t="s">
        <v>74</v>
      </c>
      <c r="BW123" s="25" t="s">
        <v>167</v>
      </c>
      <c r="BX123" s="25" t="s">
        <v>161</v>
      </c>
      <c r="CL123" s="25" t="s">
        <v>1</v>
      </c>
    </row>
    <row r="124" spans="1:91" s="6" customFormat="1" ht="24.75" customHeight="1" x14ac:dyDescent="0.2">
      <c r="B124" s="78"/>
      <c r="C124" s="79"/>
      <c r="D124" s="249" t="s">
        <v>168</v>
      </c>
      <c r="E124" s="249"/>
      <c r="F124" s="249"/>
      <c r="G124" s="249"/>
      <c r="H124" s="249"/>
      <c r="I124" s="80"/>
      <c r="J124" s="249" t="s">
        <v>169</v>
      </c>
      <c r="K124" s="249"/>
      <c r="L124" s="249"/>
      <c r="M124" s="249"/>
      <c r="N124" s="249"/>
      <c r="O124" s="249"/>
      <c r="P124" s="249"/>
      <c r="Q124" s="249"/>
      <c r="R124" s="249"/>
      <c r="S124" s="249"/>
      <c r="T124" s="249"/>
      <c r="U124" s="249"/>
      <c r="V124" s="249"/>
      <c r="W124" s="249"/>
      <c r="X124" s="249"/>
      <c r="Y124" s="249"/>
      <c r="Z124" s="249"/>
      <c r="AA124" s="249"/>
      <c r="AB124" s="249"/>
      <c r="AC124" s="249"/>
      <c r="AD124" s="249"/>
      <c r="AE124" s="249"/>
      <c r="AF124" s="249"/>
      <c r="AG124" s="262">
        <f>ROUND(SUM(AG125:AG127),2)</f>
        <v>0</v>
      </c>
      <c r="AH124" s="261"/>
      <c r="AI124" s="261"/>
      <c r="AJ124" s="261"/>
      <c r="AK124" s="261"/>
      <c r="AL124" s="261"/>
      <c r="AM124" s="261"/>
      <c r="AN124" s="260">
        <f t="shared" si="0"/>
        <v>0</v>
      </c>
      <c r="AO124" s="261"/>
      <c r="AP124" s="261"/>
      <c r="AQ124" s="81" t="s">
        <v>79</v>
      </c>
      <c r="AR124" s="78"/>
      <c r="AS124" s="82">
        <f>ROUND(SUM(AS125:AS127),2)</f>
        <v>0</v>
      </c>
      <c r="AT124" s="83">
        <f t="shared" si="1"/>
        <v>0</v>
      </c>
      <c r="AU124" s="84">
        <f>ROUND(SUM(AU125:AU127),5)</f>
        <v>0</v>
      </c>
      <c r="AV124" s="83">
        <f>ROUND(AZ124*L29,2)</f>
        <v>0</v>
      </c>
      <c r="AW124" s="83">
        <f>ROUND(BA124*L30,2)</f>
        <v>0</v>
      </c>
      <c r="AX124" s="83">
        <f>ROUND(BB124*L29,2)</f>
        <v>0</v>
      </c>
      <c r="AY124" s="83">
        <f>ROUND(BC124*L30,2)</f>
        <v>0</v>
      </c>
      <c r="AZ124" s="83">
        <f>ROUND(SUM(AZ125:AZ127),2)</f>
        <v>0</v>
      </c>
      <c r="BA124" s="83">
        <f>ROUND(SUM(BA125:BA127),2)</f>
        <v>0</v>
      </c>
      <c r="BB124" s="83">
        <f>ROUND(SUM(BB125:BB127),2)</f>
        <v>0</v>
      </c>
      <c r="BC124" s="83">
        <f>ROUND(SUM(BC125:BC127),2)</f>
        <v>0</v>
      </c>
      <c r="BD124" s="85">
        <f>ROUND(SUM(BD125:BD127),2)</f>
        <v>0</v>
      </c>
      <c r="BS124" s="86" t="s">
        <v>71</v>
      </c>
      <c r="BT124" s="86" t="s">
        <v>80</v>
      </c>
      <c r="BU124" s="86" t="s">
        <v>73</v>
      </c>
      <c r="BV124" s="86" t="s">
        <v>74</v>
      </c>
      <c r="BW124" s="86" t="s">
        <v>170</v>
      </c>
      <c r="BX124" s="86" t="s">
        <v>4</v>
      </c>
      <c r="CL124" s="86" t="s">
        <v>1</v>
      </c>
      <c r="CM124" s="86" t="s">
        <v>72</v>
      </c>
    </row>
    <row r="125" spans="1:91" s="3" customFormat="1" ht="23.25" customHeight="1" x14ac:dyDescent="0.2">
      <c r="A125" s="77" t="s">
        <v>76</v>
      </c>
      <c r="B125" s="51"/>
      <c r="C125" s="12"/>
      <c r="D125" s="12"/>
      <c r="E125" s="248" t="s">
        <v>171</v>
      </c>
      <c r="F125" s="248"/>
      <c r="G125" s="248"/>
      <c r="H125" s="248"/>
      <c r="I125" s="248"/>
      <c r="J125" s="12"/>
      <c r="K125" s="248" t="s">
        <v>172</v>
      </c>
      <c r="L125" s="248"/>
      <c r="M125" s="248"/>
      <c r="N125" s="248"/>
      <c r="O125" s="248"/>
      <c r="P125" s="248"/>
      <c r="Q125" s="248"/>
      <c r="R125" s="248"/>
      <c r="S125" s="248"/>
      <c r="T125" s="248"/>
      <c r="U125" s="248"/>
      <c r="V125" s="248"/>
      <c r="W125" s="248"/>
      <c r="X125" s="248"/>
      <c r="Y125" s="248"/>
      <c r="Z125" s="248"/>
      <c r="AA125" s="248"/>
      <c r="AB125" s="248"/>
      <c r="AC125" s="248"/>
      <c r="AD125" s="248"/>
      <c r="AE125" s="248"/>
      <c r="AF125" s="248"/>
      <c r="AG125" s="250">
        <f>'SO 2.14.1 - SO 2.14.1  Ús...'!J32</f>
        <v>0</v>
      </c>
      <c r="AH125" s="251"/>
      <c r="AI125" s="251"/>
      <c r="AJ125" s="251"/>
      <c r="AK125" s="251"/>
      <c r="AL125" s="251"/>
      <c r="AM125" s="251"/>
      <c r="AN125" s="250">
        <f t="shared" si="0"/>
        <v>0</v>
      </c>
      <c r="AO125" s="251"/>
      <c r="AP125" s="251"/>
      <c r="AQ125" s="87" t="s">
        <v>90</v>
      </c>
      <c r="AR125" s="51"/>
      <c r="AS125" s="88">
        <v>0</v>
      </c>
      <c r="AT125" s="89">
        <f t="shared" si="1"/>
        <v>0</v>
      </c>
      <c r="AU125" s="90">
        <f>'SO 2.14.1 - SO 2.14.1  Ús...'!P126</f>
        <v>0</v>
      </c>
      <c r="AV125" s="89">
        <f>'SO 2.14.1 - SO 2.14.1  Ús...'!J35</f>
        <v>0</v>
      </c>
      <c r="AW125" s="89">
        <f>'SO 2.14.1 - SO 2.14.1  Ús...'!J36</f>
        <v>0</v>
      </c>
      <c r="AX125" s="89">
        <f>'SO 2.14.1 - SO 2.14.1  Ús...'!J37</f>
        <v>0</v>
      </c>
      <c r="AY125" s="89">
        <f>'SO 2.14.1 - SO 2.14.1  Ús...'!J38</f>
        <v>0</v>
      </c>
      <c r="AZ125" s="89">
        <f>'SO 2.14.1 - SO 2.14.1  Ús...'!F35</f>
        <v>0</v>
      </c>
      <c r="BA125" s="89">
        <f>'SO 2.14.1 - SO 2.14.1  Ús...'!F36</f>
        <v>0</v>
      </c>
      <c r="BB125" s="89">
        <f>'SO 2.14.1 - SO 2.14.1  Ús...'!F37</f>
        <v>0</v>
      </c>
      <c r="BC125" s="89">
        <f>'SO 2.14.1 - SO 2.14.1  Ús...'!F38</f>
        <v>0</v>
      </c>
      <c r="BD125" s="91">
        <f>'SO 2.14.1 - SO 2.14.1  Ús...'!F39</f>
        <v>0</v>
      </c>
      <c r="BT125" s="25" t="s">
        <v>91</v>
      </c>
      <c r="BV125" s="25" t="s">
        <v>74</v>
      </c>
      <c r="BW125" s="25" t="s">
        <v>173</v>
      </c>
      <c r="BX125" s="25" t="s">
        <v>170</v>
      </c>
      <c r="CL125" s="25" t="s">
        <v>1</v>
      </c>
    </row>
    <row r="126" spans="1:91" s="3" customFormat="1" ht="23.25" customHeight="1" x14ac:dyDescent="0.2">
      <c r="A126" s="77" t="s">
        <v>76</v>
      </c>
      <c r="B126" s="51"/>
      <c r="C126" s="12"/>
      <c r="D126" s="12"/>
      <c r="E126" s="248" t="s">
        <v>174</v>
      </c>
      <c r="F126" s="248"/>
      <c r="G126" s="248"/>
      <c r="H126" s="248"/>
      <c r="I126" s="248"/>
      <c r="J126" s="12"/>
      <c r="K126" s="248" t="s">
        <v>175</v>
      </c>
      <c r="L126" s="248"/>
      <c r="M126" s="248"/>
      <c r="N126" s="248"/>
      <c r="O126" s="248"/>
      <c r="P126" s="248"/>
      <c r="Q126" s="248"/>
      <c r="R126" s="248"/>
      <c r="S126" s="248"/>
      <c r="T126" s="248"/>
      <c r="U126" s="248"/>
      <c r="V126" s="248"/>
      <c r="W126" s="248"/>
      <c r="X126" s="248"/>
      <c r="Y126" s="248"/>
      <c r="Z126" s="248"/>
      <c r="AA126" s="248"/>
      <c r="AB126" s="248"/>
      <c r="AC126" s="248"/>
      <c r="AD126" s="248"/>
      <c r="AE126" s="248"/>
      <c r="AF126" s="248"/>
      <c r="AG126" s="250">
        <f>'SO 2.14.2 - SO 2.14.2  Ús...'!J32</f>
        <v>0</v>
      </c>
      <c r="AH126" s="251"/>
      <c r="AI126" s="251"/>
      <c r="AJ126" s="251"/>
      <c r="AK126" s="251"/>
      <c r="AL126" s="251"/>
      <c r="AM126" s="251"/>
      <c r="AN126" s="250">
        <f t="shared" si="0"/>
        <v>0</v>
      </c>
      <c r="AO126" s="251"/>
      <c r="AP126" s="251"/>
      <c r="AQ126" s="87" t="s">
        <v>90</v>
      </c>
      <c r="AR126" s="51"/>
      <c r="AS126" s="88">
        <v>0</v>
      </c>
      <c r="AT126" s="89">
        <f t="shared" si="1"/>
        <v>0</v>
      </c>
      <c r="AU126" s="90">
        <f>'SO 2.14.2 - SO 2.14.2  Ús...'!P126</f>
        <v>0</v>
      </c>
      <c r="AV126" s="89">
        <f>'SO 2.14.2 - SO 2.14.2  Ús...'!J35</f>
        <v>0</v>
      </c>
      <c r="AW126" s="89">
        <f>'SO 2.14.2 - SO 2.14.2  Ús...'!J36</f>
        <v>0</v>
      </c>
      <c r="AX126" s="89">
        <f>'SO 2.14.2 - SO 2.14.2  Ús...'!J37</f>
        <v>0</v>
      </c>
      <c r="AY126" s="89">
        <f>'SO 2.14.2 - SO 2.14.2  Ús...'!J38</f>
        <v>0</v>
      </c>
      <c r="AZ126" s="89">
        <f>'SO 2.14.2 - SO 2.14.2  Ús...'!F35</f>
        <v>0</v>
      </c>
      <c r="BA126" s="89">
        <f>'SO 2.14.2 - SO 2.14.2  Ús...'!F36</f>
        <v>0</v>
      </c>
      <c r="BB126" s="89">
        <f>'SO 2.14.2 - SO 2.14.2  Ús...'!F37</f>
        <v>0</v>
      </c>
      <c r="BC126" s="89">
        <f>'SO 2.14.2 - SO 2.14.2  Ús...'!F38</f>
        <v>0</v>
      </c>
      <c r="BD126" s="91">
        <f>'SO 2.14.2 - SO 2.14.2  Ús...'!F39</f>
        <v>0</v>
      </c>
      <c r="BT126" s="25" t="s">
        <v>91</v>
      </c>
      <c r="BV126" s="25" t="s">
        <v>74</v>
      </c>
      <c r="BW126" s="25" t="s">
        <v>176</v>
      </c>
      <c r="BX126" s="25" t="s">
        <v>170</v>
      </c>
      <c r="CL126" s="25" t="s">
        <v>1</v>
      </c>
    </row>
    <row r="127" spans="1:91" s="3" customFormat="1" ht="23.25" customHeight="1" x14ac:dyDescent="0.2">
      <c r="A127" s="77" t="s">
        <v>76</v>
      </c>
      <c r="B127" s="51"/>
      <c r="C127" s="12"/>
      <c r="D127" s="12"/>
      <c r="E127" s="248" t="s">
        <v>177</v>
      </c>
      <c r="F127" s="248"/>
      <c r="G127" s="248"/>
      <c r="H127" s="248"/>
      <c r="I127" s="248"/>
      <c r="J127" s="12"/>
      <c r="K127" s="248" t="s">
        <v>178</v>
      </c>
      <c r="L127" s="248"/>
      <c r="M127" s="248"/>
      <c r="N127" s="248"/>
      <c r="O127" s="248"/>
      <c r="P127" s="248"/>
      <c r="Q127" s="248"/>
      <c r="R127" s="248"/>
      <c r="S127" s="248"/>
      <c r="T127" s="248"/>
      <c r="U127" s="248"/>
      <c r="V127" s="248"/>
      <c r="W127" s="248"/>
      <c r="X127" s="248"/>
      <c r="Y127" s="248"/>
      <c r="Z127" s="248"/>
      <c r="AA127" s="248"/>
      <c r="AB127" s="248"/>
      <c r="AC127" s="248"/>
      <c r="AD127" s="248"/>
      <c r="AE127" s="248"/>
      <c r="AF127" s="248"/>
      <c r="AG127" s="250">
        <f>'SO 2.14.3 - SO 2.14.3  Ús...'!J32</f>
        <v>0</v>
      </c>
      <c r="AH127" s="251"/>
      <c r="AI127" s="251"/>
      <c r="AJ127" s="251"/>
      <c r="AK127" s="251"/>
      <c r="AL127" s="251"/>
      <c r="AM127" s="251"/>
      <c r="AN127" s="250">
        <f t="shared" si="0"/>
        <v>0</v>
      </c>
      <c r="AO127" s="251"/>
      <c r="AP127" s="251"/>
      <c r="AQ127" s="87" t="s">
        <v>90</v>
      </c>
      <c r="AR127" s="51"/>
      <c r="AS127" s="88">
        <v>0</v>
      </c>
      <c r="AT127" s="89">
        <f t="shared" si="1"/>
        <v>0</v>
      </c>
      <c r="AU127" s="90">
        <f>'SO 2.14.3 - SO 2.14.3  Ús...'!P126</f>
        <v>0</v>
      </c>
      <c r="AV127" s="89">
        <f>'SO 2.14.3 - SO 2.14.3  Ús...'!J35</f>
        <v>0</v>
      </c>
      <c r="AW127" s="89">
        <f>'SO 2.14.3 - SO 2.14.3  Ús...'!J36</f>
        <v>0</v>
      </c>
      <c r="AX127" s="89">
        <f>'SO 2.14.3 - SO 2.14.3  Ús...'!J37</f>
        <v>0</v>
      </c>
      <c r="AY127" s="89">
        <f>'SO 2.14.3 - SO 2.14.3  Ús...'!J38</f>
        <v>0</v>
      </c>
      <c r="AZ127" s="89">
        <f>'SO 2.14.3 - SO 2.14.3  Ús...'!F35</f>
        <v>0</v>
      </c>
      <c r="BA127" s="89">
        <f>'SO 2.14.3 - SO 2.14.3  Ús...'!F36</f>
        <v>0</v>
      </c>
      <c r="BB127" s="89">
        <f>'SO 2.14.3 - SO 2.14.3  Ús...'!F37</f>
        <v>0</v>
      </c>
      <c r="BC127" s="89">
        <f>'SO 2.14.3 - SO 2.14.3  Ús...'!F38</f>
        <v>0</v>
      </c>
      <c r="BD127" s="91">
        <f>'SO 2.14.3 - SO 2.14.3  Ús...'!F39</f>
        <v>0</v>
      </c>
      <c r="BT127" s="25" t="s">
        <v>91</v>
      </c>
      <c r="BV127" s="25" t="s">
        <v>74</v>
      </c>
      <c r="BW127" s="25" t="s">
        <v>179</v>
      </c>
      <c r="BX127" s="25" t="s">
        <v>170</v>
      </c>
      <c r="CL127" s="25" t="s">
        <v>1</v>
      </c>
    </row>
    <row r="128" spans="1:91" s="6" customFormat="1" ht="24.75" customHeight="1" x14ac:dyDescent="0.2">
      <c r="A128" s="77" t="s">
        <v>76</v>
      </c>
      <c r="B128" s="78"/>
      <c r="C128" s="79"/>
      <c r="D128" s="249" t="s">
        <v>180</v>
      </c>
      <c r="E128" s="249"/>
      <c r="F128" s="249"/>
      <c r="G128" s="249"/>
      <c r="H128" s="249"/>
      <c r="I128" s="80"/>
      <c r="J128" s="249" t="s">
        <v>181</v>
      </c>
      <c r="K128" s="249"/>
      <c r="L128" s="249"/>
      <c r="M128" s="249"/>
      <c r="N128" s="249"/>
      <c r="O128" s="249"/>
      <c r="P128" s="249"/>
      <c r="Q128" s="249"/>
      <c r="R128" s="249"/>
      <c r="S128" s="249"/>
      <c r="T128" s="249"/>
      <c r="U128" s="249"/>
      <c r="V128" s="249"/>
      <c r="W128" s="249"/>
      <c r="X128" s="249"/>
      <c r="Y128" s="249"/>
      <c r="Z128" s="249"/>
      <c r="AA128" s="249"/>
      <c r="AB128" s="249"/>
      <c r="AC128" s="249"/>
      <c r="AD128" s="249"/>
      <c r="AE128" s="249"/>
      <c r="AF128" s="249"/>
      <c r="AG128" s="260">
        <f>'SO 2.15 - SO 2.15  Verejn...'!J30</f>
        <v>0</v>
      </c>
      <c r="AH128" s="261"/>
      <c r="AI128" s="261"/>
      <c r="AJ128" s="261"/>
      <c r="AK128" s="261"/>
      <c r="AL128" s="261"/>
      <c r="AM128" s="261"/>
      <c r="AN128" s="260">
        <f t="shared" si="0"/>
        <v>0</v>
      </c>
      <c r="AO128" s="261"/>
      <c r="AP128" s="261"/>
      <c r="AQ128" s="81" t="s">
        <v>79</v>
      </c>
      <c r="AR128" s="78"/>
      <c r="AS128" s="92">
        <v>0</v>
      </c>
      <c r="AT128" s="93">
        <f t="shared" si="1"/>
        <v>0</v>
      </c>
      <c r="AU128" s="94">
        <f>'SO 2.15 - SO 2.15  Verejn...'!P124</f>
        <v>0</v>
      </c>
      <c r="AV128" s="93">
        <f>'SO 2.15 - SO 2.15  Verejn...'!J33</f>
        <v>0</v>
      </c>
      <c r="AW128" s="93">
        <f>'SO 2.15 - SO 2.15  Verejn...'!J34</f>
        <v>0</v>
      </c>
      <c r="AX128" s="93">
        <f>'SO 2.15 - SO 2.15  Verejn...'!J35</f>
        <v>0</v>
      </c>
      <c r="AY128" s="93">
        <f>'SO 2.15 - SO 2.15  Verejn...'!J36</f>
        <v>0</v>
      </c>
      <c r="AZ128" s="93">
        <f>'SO 2.15 - SO 2.15  Verejn...'!F33</f>
        <v>0</v>
      </c>
      <c r="BA128" s="93">
        <f>'SO 2.15 - SO 2.15  Verejn...'!F34</f>
        <v>0</v>
      </c>
      <c r="BB128" s="93">
        <f>'SO 2.15 - SO 2.15  Verejn...'!F35</f>
        <v>0</v>
      </c>
      <c r="BC128" s="93">
        <f>'SO 2.15 - SO 2.15  Verejn...'!F36</f>
        <v>0</v>
      </c>
      <c r="BD128" s="95">
        <f>'SO 2.15 - SO 2.15  Verejn...'!F37</f>
        <v>0</v>
      </c>
      <c r="BT128" s="86" t="s">
        <v>80</v>
      </c>
      <c r="BV128" s="86" t="s">
        <v>74</v>
      </c>
      <c r="BW128" s="86" t="s">
        <v>182</v>
      </c>
      <c r="BX128" s="86" t="s">
        <v>4</v>
      </c>
      <c r="CL128" s="86" t="s">
        <v>1</v>
      </c>
      <c r="CM128" s="86" t="s">
        <v>72</v>
      </c>
    </row>
    <row r="129" spans="2:44" s="1" customFormat="1" ht="30" customHeight="1" x14ac:dyDescent="0.2">
      <c r="B129" s="32"/>
      <c r="AR129" s="32"/>
    </row>
    <row r="130" spans="2:44" s="1" customFormat="1" ht="6.9" customHeight="1" x14ac:dyDescent="0.2">
      <c r="B130" s="47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32"/>
    </row>
  </sheetData>
  <mergeCells count="174">
    <mergeCell ref="AK33:AO33"/>
    <mergeCell ref="L33:P33"/>
    <mergeCell ref="W33:AE33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X35:AB35"/>
    <mergeCell ref="AR2:BE2"/>
    <mergeCell ref="AG101:AM101"/>
    <mergeCell ref="AN101:AP101"/>
    <mergeCell ref="AN102:AP102"/>
    <mergeCell ref="AG102:AM102"/>
    <mergeCell ref="AN103:AP103"/>
    <mergeCell ref="AG103:AM103"/>
    <mergeCell ref="L85:AJ85"/>
    <mergeCell ref="I92:AF92"/>
    <mergeCell ref="E99:I99"/>
    <mergeCell ref="K99:AF99"/>
    <mergeCell ref="E100:I100"/>
    <mergeCell ref="K100:AF100"/>
    <mergeCell ref="E101:I101"/>
    <mergeCell ref="K101:AF101"/>
    <mergeCell ref="D102:H102"/>
    <mergeCell ref="J102:AF102"/>
    <mergeCell ref="J103:AF103"/>
    <mergeCell ref="D103:H103"/>
    <mergeCell ref="AM87:AN87"/>
    <mergeCell ref="AM89:AP89"/>
    <mergeCell ref="AS89:AT91"/>
    <mergeCell ref="BE5:BE34"/>
    <mergeCell ref="AN105:AP105"/>
    <mergeCell ref="AG105:AM105"/>
    <mergeCell ref="AN106:AP106"/>
    <mergeCell ref="AG106:AM106"/>
    <mergeCell ref="AN107:AP107"/>
    <mergeCell ref="AG107:AM107"/>
    <mergeCell ref="AG108:AM108"/>
    <mergeCell ref="AN108:AP108"/>
    <mergeCell ref="AK35:AO35"/>
    <mergeCell ref="AN109:AP109"/>
    <mergeCell ref="AG109:AM109"/>
    <mergeCell ref="AN110:AP110"/>
    <mergeCell ref="AG110:AM110"/>
    <mergeCell ref="AN111:AP111"/>
    <mergeCell ref="AG111:AM111"/>
    <mergeCell ref="AG112:AM112"/>
    <mergeCell ref="AN112:AP112"/>
    <mergeCell ref="AG113:AM113"/>
    <mergeCell ref="AN113:AP113"/>
    <mergeCell ref="AN114:AP114"/>
    <mergeCell ref="AG114:AM114"/>
    <mergeCell ref="AG115:AM115"/>
    <mergeCell ref="AN115:AP115"/>
    <mergeCell ref="AG116:AM116"/>
    <mergeCell ref="AN116:AP116"/>
    <mergeCell ref="AN117:AP117"/>
    <mergeCell ref="AG117:AM117"/>
    <mergeCell ref="AN118:AP118"/>
    <mergeCell ref="AG118:AM118"/>
    <mergeCell ref="AN119:AP119"/>
    <mergeCell ref="AG119:AM119"/>
    <mergeCell ref="AN120:AP120"/>
    <mergeCell ref="AG120:AM120"/>
    <mergeCell ref="AG121:AM121"/>
    <mergeCell ref="AN121:AP121"/>
    <mergeCell ref="AN122:AP122"/>
    <mergeCell ref="AG122:AM122"/>
    <mergeCell ref="AN123:AP123"/>
    <mergeCell ref="AG123:AM123"/>
    <mergeCell ref="AN124:AP124"/>
    <mergeCell ref="AG124:AM124"/>
    <mergeCell ref="AN125:AP125"/>
    <mergeCell ref="AG125:AM125"/>
    <mergeCell ref="AN126:AP126"/>
    <mergeCell ref="AG126:AM126"/>
    <mergeCell ref="AN127:AP127"/>
    <mergeCell ref="AG127:AM127"/>
    <mergeCell ref="AN128:AP128"/>
    <mergeCell ref="AG128:AM128"/>
    <mergeCell ref="C92:G92"/>
    <mergeCell ref="D95:H95"/>
    <mergeCell ref="J95:AF95"/>
    <mergeCell ref="J96:AF96"/>
    <mergeCell ref="D96:H96"/>
    <mergeCell ref="D97:H97"/>
    <mergeCell ref="J97:AF97"/>
    <mergeCell ref="K98:AF98"/>
    <mergeCell ref="E98:I98"/>
    <mergeCell ref="AM90:AP90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N98:AP98"/>
    <mergeCell ref="AG98:AM98"/>
    <mergeCell ref="AN99:AP99"/>
    <mergeCell ref="AG99:AM99"/>
    <mergeCell ref="AN100:AP100"/>
    <mergeCell ref="AG100:AM100"/>
    <mergeCell ref="AG94:AM94"/>
    <mergeCell ref="AN94:AP94"/>
    <mergeCell ref="D104:H104"/>
    <mergeCell ref="J104:AF104"/>
    <mergeCell ref="AN104:AP104"/>
    <mergeCell ref="AG104:AM104"/>
    <mergeCell ref="J105:AF105"/>
    <mergeCell ref="D105:H105"/>
    <mergeCell ref="D106:H106"/>
    <mergeCell ref="J106:AF106"/>
    <mergeCell ref="K107:AF107"/>
    <mergeCell ref="E107:I107"/>
    <mergeCell ref="K108:AF108"/>
    <mergeCell ref="E108:I108"/>
    <mergeCell ref="E109:I109"/>
    <mergeCell ref="K109:AF109"/>
    <mergeCell ref="K110:AF110"/>
    <mergeCell ref="E110:I110"/>
    <mergeCell ref="J111:AF111"/>
    <mergeCell ref="D111:H111"/>
    <mergeCell ref="D112:H112"/>
    <mergeCell ref="J112:AF112"/>
    <mergeCell ref="E113:I113"/>
    <mergeCell ref="K113:AF113"/>
    <mergeCell ref="K114:AF114"/>
    <mergeCell ref="E114:I114"/>
    <mergeCell ref="K115:AF115"/>
    <mergeCell ref="E115:I115"/>
    <mergeCell ref="J116:AF116"/>
    <mergeCell ref="D116:H116"/>
    <mergeCell ref="J117:AF117"/>
    <mergeCell ref="D117:H117"/>
    <mergeCell ref="K118:AF118"/>
    <mergeCell ref="E118:I118"/>
    <mergeCell ref="E119:I119"/>
    <mergeCell ref="K119:AF119"/>
    <mergeCell ref="E125:I125"/>
    <mergeCell ref="K125:AF125"/>
    <mergeCell ref="E126:I126"/>
    <mergeCell ref="K126:AF126"/>
    <mergeCell ref="E127:I127"/>
    <mergeCell ref="K127:AF127"/>
    <mergeCell ref="D128:H128"/>
    <mergeCell ref="J128:AF128"/>
    <mergeCell ref="E120:I120"/>
    <mergeCell ref="K120:AF120"/>
    <mergeCell ref="D121:H121"/>
    <mergeCell ref="J121:AF121"/>
    <mergeCell ref="E122:I122"/>
    <mergeCell ref="K122:AF122"/>
    <mergeCell ref="E123:I123"/>
    <mergeCell ref="K123:AF123"/>
    <mergeCell ref="D124:H124"/>
    <mergeCell ref="J124:AF124"/>
  </mergeCells>
  <hyperlinks>
    <hyperlink ref="A95" location="'SO 000-00 - SO 000-00  Vš...'!C2" display="/" xr:uid="{00000000-0004-0000-0000-000000000000}"/>
    <hyperlink ref="A96" location="'SO 2.01 - SO 2.01  Hrubé ...'!C2" display="/" xr:uid="{00000000-0004-0000-0000-000001000000}"/>
    <hyperlink ref="A98" location="'SO 2.02.1 - SO 2.02.1  Do...'!C2" display="/" xr:uid="{00000000-0004-0000-0000-000002000000}"/>
    <hyperlink ref="A99" location="'SO 2.02.2 - SO 2.02.2  Do...'!C2" display="/" xr:uid="{00000000-0004-0000-0000-000003000000}"/>
    <hyperlink ref="A100" location="'SO 2.02.3 - SO 2.02.3  Do...'!C2" display="/" xr:uid="{00000000-0004-0000-0000-000004000000}"/>
    <hyperlink ref="A101" location="'SO 2.02.4 - SO 2.02.4  Do...'!C2" display="/" xr:uid="{00000000-0004-0000-0000-000005000000}"/>
    <hyperlink ref="A102" location="'SO 2.03 - SO 2.03  Úprava...'!C2" display="/" xr:uid="{00000000-0004-0000-0000-000006000000}"/>
    <hyperlink ref="A103" location="'SO 2.04 - SO 2.04  Mostný...'!C2" display="/" xr:uid="{00000000-0004-0000-0000-000007000000}"/>
    <hyperlink ref="A104" location="'SO 2.05 - SO 2.05  Okružn...'!C2" display="/" xr:uid="{00000000-0004-0000-0000-000008000000}"/>
    <hyperlink ref="A105" location="'SO 2.07 - SO 2.07  Verejn...'!C2" display="/" xr:uid="{00000000-0004-0000-0000-000009000000}"/>
    <hyperlink ref="A107" location="'SO 2.08.1 - SO 2.08.1 - O...'!C2" display="/" xr:uid="{00000000-0004-0000-0000-00000A000000}"/>
    <hyperlink ref="A108" location="'SO 2.08.2 - SO 2.08.2  Od...'!C2" display="/" xr:uid="{00000000-0004-0000-0000-00000B000000}"/>
    <hyperlink ref="A109" location="'SO 2.08.3 - SO 2.08.3 - O...'!C2" display="/" xr:uid="{00000000-0004-0000-0000-00000C000000}"/>
    <hyperlink ref="A110" location="'SO 2.08.4 - SO 2.08.4  Od...'!C2" display="/" xr:uid="{00000000-0004-0000-0000-00000D000000}"/>
    <hyperlink ref="A111" location="'SO 2.09 - SO 2.09  Sadové...'!C2" display="/" xr:uid="{00000000-0004-0000-0000-00000E000000}"/>
    <hyperlink ref="A113" location="'SO 2.10.1 - SO 2.10.1  Mi...'!C2" display="/" xr:uid="{00000000-0004-0000-0000-00000F000000}"/>
    <hyperlink ref="A114" location="'SO 2.10.2 - SO 2.10.2  Mi...'!C2" display="/" xr:uid="{00000000-0004-0000-0000-000010000000}"/>
    <hyperlink ref="A115" location="'SO 2.10.3 - SO 2.10.3  Mi...'!C2" display="/" xr:uid="{00000000-0004-0000-0000-000011000000}"/>
    <hyperlink ref="A116" location="'SO 2.11 - SO 2.11  Odstrá...'!C2" display="/" xr:uid="{00000000-0004-0000-0000-000012000000}"/>
    <hyperlink ref="A118" location="'SO 2.12.1 - SO 2.12.1  Ús...'!C2" display="/" xr:uid="{00000000-0004-0000-0000-000013000000}"/>
    <hyperlink ref="A119" location="'SO 2.12.2 - SO 2.12.2  Ús...'!C2" display="/" xr:uid="{00000000-0004-0000-0000-000014000000}"/>
    <hyperlink ref="A120" location="'SO 2.12.3 - SO 2.12.3  Ús...'!C2" display="/" xr:uid="{00000000-0004-0000-0000-000015000000}"/>
    <hyperlink ref="A122" location="'SO 2.13 - I. - SO 2.13  S...'!C2" display="/" xr:uid="{00000000-0004-0000-0000-000016000000}"/>
    <hyperlink ref="A123" location="'SO 2.13 - II. - SO 2.13  ...'!C2" display="/" xr:uid="{00000000-0004-0000-0000-000017000000}"/>
    <hyperlink ref="A125" location="'SO 2.14.1 - SO 2.14.1  Ús...'!C2" display="/" xr:uid="{00000000-0004-0000-0000-000018000000}"/>
    <hyperlink ref="A126" location="'SO 2.14.2 - SO 2.14.2  Ús...'!C2" display="/" xr:uid="{00000000-0004-0000-0000-000019000000}"/>
    <hyperlink ref="A127" location="'SO 2.14.3 - SO 2.14.3  Ús...'!C2" display="/" xr:uid="{00000000-0004-0000-0000-00001A000000}"/>
    <hyperlink ref="A128" location="'SO 2.15 - SO 2.15  Verejn...'!C2" display="/" xr:uid="{00000000-0004-0000-0000-00001B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24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81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185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ROUND(J117,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ROUND((SUM(BE117:BE123)),  2)</f>
        <v>0</v>
      </c>
      <c r="G33" s="100"/>
      <c r="H33" s="100"/>
      <c r="I33" s="101">
        <v>0.23</v>
      </c>
      <c r="J33" s="99">
        <f>ROUND(((SUM(BE117:BE123))*I33),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ROUND((SUM(BF117:BF123)),  2)</f>
        <v>0</v>
      </c>
      <c r="I34" s="102">
        <v>0.23</v>
      </c>
      <c r="J34" s="89">
        <f>ROUND(((SUM(BF117:BF123))*I34),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ROUND((SUM(BG117:BG123)),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ROUND((SUM(BH117:BH123)),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ROUND((SUM(BI117:BI123)),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000-00 - SO 000-00  Všeobecné položky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J117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191</v>
      </c>
      <c r="E97" s="116"/>
      <c r="F97" s="116"/>
      <c r="G97" s="116"/>
      <c r="H97" s="116"/>
      <c r="I97" s="116"/>
      <c r="J97" s="117">
        <f>J118</f>
        <v>0</v>
      </c>
      <c r="L97" s="114"/>
    </row>
    <row r="98" spans="2:12" s="1" customFormat="1" ht="21.75" customHeight="1" x14ac:dyDescent="0.2">
      <c r="B98" s="32"/>
      <c r="L98" s="32"/>
    </row>
    <row r="99" spans="2:12" s="1" customFormat="1" ht="6.9" customHeight="1" x14ac:dyDescent="0.2">
      <c r="B99" s="47"/>
      <c r="C99" s="48"/>
      <c r="D99" s="48"/>
      <c r="E99" s="48"/>
      <c r="F99" s="48"/>
      <c r="G99" s="48"/>
      <c r="H99" s="48"/>
      <c r="I99" s="48"/>
      <c r="J99" s="48"/>
      <c r="K99" s="48"/>
      <c r="L99" s="32"/>
    </row>
    <row r="103" spans="2:12" s="1" customFormat="1" ht="6.9" customHeight="1" x14ac:dyDescent="0.2">
      <c r="B103" s="49"/>
      <c r="C103" s="50"/>
      <c r="D103" s="50"/>
      <c r="E103" s="50"/>
      <c r="F103" s="50"/>
      <c r="G103" s="50"/>
      <c r="H103" s="50"/>
      <c r="I103" s="50"/>
      <c r="J103" s="50"/>
      <c r="K103" s="50"/>
      <c r="L103" s="32"/>
    </row>
    <row r="104" spans="2:12" s="1" customFormat="1" ht="24.9" customHeight="1" x14ac:dyDescent="0.2">
      <c r="B104" s="32"/>
      <c r="C104" s="21" t="s">
        <v>192</v>
      </c>
      <c r="L104" s="32"/>
    </row>
    <row r="105" spans="2:12" s="1" customFormat="1" ht="6.9" customHeight="1" x14ac:dyDescent="0.2">
      <c r="B105" s="32"/>
      <c r="L105" s="32"/>
    </row>
    <row r="106" spans="2:12" s="1" customFormat="1" ht="12" customHeight="1" x14ac:dyDescent="0.2">
      <c r="B106" s="32"/>
      <c r="C106" s="27" t="s">
        <v>15</v>
      </c>
      <c r="L106" s="32"/>
    </row>
    <row r="107" spans="2:12" s="1" customFormat="1" ht="16.5" customHeight="1" x14ac:dyDescent="0.2">
      <c r="B107" s="32"/>
      <c r="E107" s="243" t="str">
        <f>E7</f>
        <v>IP Horná Streda</v>
      </c>
      <c r="F107" s="244"/>
      <c r="G107" s="244"/>
      <c r="H107" s="244"/>
      <c r="L107" s="32"/>
    </row>
    <row r="108" spans="2:12" s="1" customFormat="1" ht="12" customHeight="1" x14ac:dyDescent="0.2">
      <c r="B108" s="32"/>
      <c r="C108" s="27" t="s">
        <v>184</v>
      </c>
      <c r="L108" s="32"/>
    </row>
    <row r="109" spans="2:12" s="1" customFormat="1" ht="16.5" customHeight="1" x14ac:dyDescent="0.2">
      <c r="B109" s="32"/>
      <c r="E109" s="239" t="str">
        <f>E9</f>
        <v>SO 000-00 - SO 000-00  Všeobecné položky</v>
      </c>
      <c r="F109" s="240"/>
      <c r="G109" s="240"/>
      <c r="H109" s="240"/>
      <c r="L109" s="32"/>
    </row>
    <row r="110" spans="2:12" s="1" customFormat="1" ht="6.9" customHeight="1" x14ac:dyDescent="0.2">
      <c r="B110" s="32"/>
      <c r="L110" s="32"/>
    </row>
    <row r="111" spans="2:12" s="1" customFormat="1" ht="12" customHeight="1" x14ac:dyDescent="0.2">
      <c r="B111" s="32"/>
      <c r="C111" s="27" t="s">
        <v>19</v>
      </c>
      <c r="F111" s="25" t="str">
        <f>F12</f>
        <v xml:space="preserve"> </v>
      </c>
      <c r="I111" s="27" t="s">
        <v>21</v>
      </c>
      <c r="J111" s="55" t="str">
        <f>IF(J12="","",J12)</f>
        <v>31. 7. 2026</v>
      </c>
      <c r="L111" s="32"/>
    </row>
    <row r="112" spans="2:12" s="1" customFormat="1" ht="6.9" customHeight="1" x14ac:dyDescent="0.2">
      <c r="B112" s="32"/>
      <c r="L112" s="32"/>
    </row>
    <row r="113" spans="2:65" s="1" customFormat="1" ht="15.15" customHeight="1" x14ac:dyDescent="0.2">
      <c r="B113" s="32"/>
      <c r="C113" s="27" t="s">
        <v>23</v>
      </c>
      <c r="F113" s="25" t="str">
        <f>E15</f>
        <v xml:space="preserve"> </v>
      </c>
      <c r="I113" s="27" t="s">
        <v>28</v>
      </c>
      <c r="J113" s="30" t="str">
        <f>E21</f>
        <v xml:space="preserve"> </v>
      </c>
      <c r="L113" s="32"/>
    </row>
    <row r="114" spans="2:65" s="1" customFormat="1" ht="15.15" customHeight="1" x14ac:dyDescent="0.2">
      <c r="B114" s="32"/>
      <c r="C114" s="27" t="s">
        <v>26</v>
      </c>
      <c r="F114" s="25" t="str">
        <f>IF(E18="","",E18)</f>
        <v>Vyplň údaj</v>
      </c>
      <c r="I114" s="27" t="s">
        <v>30</v>
      </c>
      <c r="J114" s="30" t="str">
        <f>E24</f>
        <v xml:space="preserve"> </v>
      </c>
      <c r="L114" s="32"/>
    </row>
    <row r="115" spans="2:65" s="1" customFormat="1" ht="10.35" customHeight="1" x14ac:dyDescent="0.2">
      <c r="B115" s="32"/>
      <c r="L115" s="32"/>
    </row>
    <row r="116" spans="2:65" s="9" customFormat="1" ht="29.25" customHeight="1" x14ac:dyDescent="0.2">
      <c r="B116" s="118"/>
      <c r="C116" s="119" t="s">
        <v>193</v>
      </c>
      <c r="D116" s="120" t="s">
        <v>57</v>
      </c>
      <c r="E116" s="120" t="s">
        <v>53</v>
      </c>
      <c r="F116" s="120" t="s">
        <v>54</v>
      </c>
      <c r="G116" s="120" t="s">
        <v>194</v>
      </c>
      <c r="H116" s="120" t="s">
        <v>195</v>
      </c>
      <c r="I116" s="120" t="s">
        <v>196</v>
      </c>
      <c r="J116" s="121" t="s">
        <v>188</v>
      </c>
      <c r="K116" s="122" t="s">
        <v>197</v>
      </c>
      <c r="L116" s="118"/>
      <c r="M116" s="62" t="s">
        <v>1</v>
      </c>
      <c r="N116" s="63" t="s">
        <v>36</v>
      </c>
      <c r="O116" s="63" t="s">
        <v>198</v>
      </c>
      <c r="P116" s="63" t="s">
        <v>199</v>
      </c>
      <c r="Q116" s="63" t="s">
        <v>200</v>
      </c>
      <c r="R116" s="63" t="s">
        <v>201</v>
      </c>
      <c r="S116" s="63" t="s">
        <v>202</v>
      </c>
      <c r="T116" s="64" t="s">
        <v>203</v>
      </c>
    </row>
    <row r="117" spans="2:65" s="1" customFormat="1" ht="22.8" customHeight="1" x14ac:dyDescent="0.3">
      <c r="B117" s="32"/>
      <c r="C117" s="67" t="s">
        <v>189</v>
      </c>
      <c r="J117" s="123">
        <f>BK117</f>
        <v>0</v>
      </c>
      <c r="L117" s="32"/>
      <c r="M117" s="65"/>
      <c r="N117" s="56"/>
      <c r="O117" s="56"/>
      <c r="P117" s="124">
        <f>P118</f>
        <v>0</v>
      </c>
      <c r="Q117" s="56"/>
      <c r="R117" s="124">
        <f>R118</f>
        <v>0</v>
      </c>
      <c r="S117" s="56"/>
      <c r="T117" s="125">
        <f>T118</f>
        <v>0</v>
      </c>
      <c r="AT117" s="17" t="s">
        <v>71</v>
      </c>
      <c r="AU117" s="17" t="s">
        <v>190</v>
      </c>
      <c r="BK117" s="126">
        <f>BK118</f>
        <v>0</v>
      </c>
    </row>
    <row r="118" spans="2:65" s="10" customFormat="1" ht="25.95" customHeight="1" x14ac:dyDescent="0.25">
      <c r="B118" s="127"/>
      <c r="D118" s="128" t="s">
        <v>71</v>
      </c>
      <c r="E118" s="129" t="s">
        <v>204</v>
      </c>
      <c r="F118" s="129" t="s">
        <v>205</v>
      </c>
      <c r="I118" s="130"/>
      <c r="J118" s="131">
        <f>BK118</f>
        <v>0</v>
      </c>
      <c r="L118" s="127"/>
      <c r="M118" s="132"/>
      <c r="P118" s="133">
        <f>SUM(P119:P123)</f>
        <v>0</v>
      </c>
      <c r="R118" s="133">
        <f>SUM(R119:R123)</f>
        <v>0</v>
      </c>
      <c r="T118" s="134">
        <f>SUM(T119:T123)</f>
        <v>0</v>
      </c>
      <c r="AR118" s="128" t="s">
        <v>206</v>
      </c>
      <c r="AT118" s="135" t="s">
        <v>71</v>
      </c>
      <c r="AU118" s="135" t="s">
        <v>72</v>
      </c>
      <c r="AY118" s="128" t="s">
        <v>207</v>
      </c>
      <c r="BK118" s="136">
        <f>SUM(BK119:BK123)</f>
        <v>0</v>
      </c>
    </row>
    <row r="119" spans="2:65" s="1" customFormat="1" ht="24.15" customHeight="1" x14ac:dyDescent="0.2">
      <c r="B119" s="137"/>
      <c r="C119" s="138" t="s">
        <v>80</v>
      </c>
      <c r="D119" s="138" t="s">
        <v>208</v>
      </c>
      <c r="E119" s="139" t="s">
        <v>209</v>
      </c>
      <c r="F119" s="140" t="s">
        <v>210</v>
      </c>
      <c r="G119" s="141" t="s">
        <v>211</v>
      </c>
      <c r="H119" s="142">
        <v>1</v>
      </c>
      <c r="I119" s="143"/>
      <c r="J119" s="144">
        <f>ROUND(I119*H119,2)</f>
        <v>0</v>
      </c>
      <c r="K119" s="145"/>
      <c r="L119" s="32"/>
      <c r="M119" s="146" t="s">
        <v>1</v>
      </c>
      <c r="N119" s="147" t="s">
        <v>38</v>
      </c>
      <c r="P119" s="148">
        <f>O119*H119</f>
        <v>0</v>
      </c>
      <c r="Q119" s="148">
        <v>0</v>
      </c>
      <c r="R119" s="148">
        <f>Q119*H119</f>
        <v>0</v>
      </c>
      <c r="S119" s="148">
        <v>0</v>
      </c>
      <c r="T119" s="149">
        <f>S119*H119</f>
        <v>0</v>
      </c>
      <c r="AR119" s="150" t="s">
        <v>212</v>
      </c>
      <c r="AT119" s="150" t="s">
        <v>208</v>
      </c>
      <c r="AU119" s="150" t="s">
        <v>80</v>
      </c>
      <c r="AY119" s="17" t="s">
        <v>207</v>
      </c>
      <c r="BE119" s="151">
        <f>IF(N119="základná",J119,0)</f>
        <v>0</v>
      </c>
      <c r="BF119" s="151">
        <f>IF(N119="znížená",J119,0)</f>
        <v>0</v>
      </c>
      <c r="BG119" s="151">
        <f>IF(N119="zákl. prenesená",J119,0)</f>
        <v>0</v>
      </c>
      <c r="BH119" s="151">
        <f>IF(N119="zníž. prenesená",J119,0)</f>
        <v>0</v>
      </c>
      <c r="BI119" s="151">
        <f>IF(N119="nulová",J119,0)</f>
        <v>0</v>
      </c>
      <c r="BJ119" s="17" t="s">
        <v>91</v>
      </c>
      <c r="BK119" s="151">
        <f>ROUND(I119*H119,2)</f>
        <v>0</v>
      </c>
      <c r="BL119" s="17" t="s">
        <v>212</v>
      </c>
      <c r="BM119" s="150" t="s">
        <v>213</v>
      </c>
    </row>
    <row r="120" spans="2:65" s="11" customFormat="1" ht="20.399999999999999" x14ac:dyDescent="0.2">
      <c r="B120" s="152"/>
      <c r="D120" s="153" t="s">
        <v>214</v>
      </c>
      <c r="E120" s="154" t="s">
        <v>1</v>
      </c>
      <c r="F120" s="155" t="s">
        <v>215</v>
      </c>
      <c r="H120" s="156">
        <v>1</v>
      </c>
      <c r="I120" s="157"/>
      <c r="L120" s="152"/>
      <c r="M120" s="158"/>
      <c r="T120" s="159"/>
      <c r="AT120" s="154" t="s">
        <v>214</v>
      </c>
      <c r="AU120" s="154" t="s">
        <v>80</v>
      </c>
      <c r="AV120" s="11" t="s">
        <v>91</v>
      </c>
      <c r="AW120" s="11" t="s">
        <v>29</v>
      </c>
      <c r="AX120" s="11" t="s">
        <v>80</v>
      </c>
      <c r="AY120" s="154" t="s">
        <v>207</v>
      </c>
    </row>
    <row r="121" spans="2:65" s="1" customFormat="1" ht="16.5" customHeight="1" x14ac:dyDescent="0.2">
      <c r="B121" s="137"/>
      <c r="C121" s="138" t="s">
        <v>91</v>
      </c>
      <c r="D121" s="138" t="s">
        <v>208</v>
      </c>
      <c r="E121" s="139" t="s">
        <v>216</v>
      </c>
      <c r="F121" s="140" t="s">
        <v>217</v>
      </c>
      <c r="G121" s="141" t="s">
        <v>218</v>
      </c>
      <c r="H121" s="142">
        <v>24</v>
      </c>
      <c r="I121" s="143"/>
      <c r="J121" s="144">
        <f>ROUND(I121*H121,2)</f>
        <v>0</v>
      </c>
      <c r="K121" s="145"/>
      <c r="L121" s="32"/>
      <c r="M121" s="146" t="s">
        <v>1</v>
      </c>
      <c r="N121" s="147" t="s">
        <v>38</v>
      </c>
      <c r="P121" s="148">
        <f>O121*H121</f>
        <v>0</v>
      </c>
      <c r="Q121" s="148">
        <v>0</v>
      </c>
      <c r="R121" s="148">
        <f>Q121*H121</f>
        <v>0</v>
      </c>
      <c r="S121" s="148">
        <v>0</v>
      </c>
      <c r="T121" s="149">
        <f>S121*H121</f>
        <v>0</v>
      </c>
      <c r="AR121" s="150" t="s">
        <v>212</v>
      </c>
      <c r="AT121" s="150" t="s">
        <v>208</v>
      </c>
      <c r="AU121" s="150" t="s">
        <v>80</v>
      </c>
      <c r="AY121" s="17" t="s">
        <v>207</v>
      </c>
      <c r="BE121" s="151">
        <f>IF(N121="základná",J121,0)</f>
        <v>0</v>
      </c>
      <c r="BF121" s="151">
        <f>IF(N121="znížená",J121,0)</f>
        <v>0</v>
      </c>
      <c r="BG121" s="151">
        <f>IF(N121="zákl. prenesená",J121,0)</f>
        <v>0</v>
      </c>
      <c r="BH121" s="151">
        <f>IF(N121="zníž. prenesená",J121,0)</f>
        <v>0</v>
      </c>
      <c r="BI121" s="151">
        <f>IF(N121="nulová",J121,0)</f>
        <v>0</v>
      </c>
      <c r="BJ121" s="17" t="s">
        <v>91</v>
      </c>
      <c r="BK121" s="151">
        <f>ROUND(I121*H121,2)</f>
        <v>0</v>
      </c>
      <c r="BL121" s="17" t="s">
        <v>212</v>
      </c>
      <c r="BM121" s="150" t="s">
        <v>219</v>
      </c>
    </row>
    <row r="122" spans="2:65" s="1" customFormat="1" ht="115.2" x14ac:dyDescent="0.2">
      <c r="B122" s="32"/>
      <c r="D122" s="153" t="s">
        <v>220</v>
      </c>
      <c r="F122" s="160" t="s">
        <v>221</v>
      </c>
      <c r="I122" s="161"/>
      <c r="L122" s="32"/>
      <c r="M122" s="162"/>
      <c r="T122" s="59"/>
      <c r="AT122" s="17" t="s">
        <v>220</v>
      </c>
      <c r="AU122" s="17" t="s">
        <v>80</v>
      </c>
    </row>
    <row r="123" spans="2:65" s="11" customFormat="1" x14ac:dyDescent="0.2">
      <c r="B123" s="152"/>
      <c r="D123" s="153" t="s">
        <v>214</v>
      </c>
      <c r="E123" s="154" t="s">
        <v>1</v>
      </c>
      <c r="F123" s="155" t="s">
        <v>222</v>
      </c>
      <c r="H123" s="156">
        <v>24</v>
      </c>
      <c r="I123" s="157"/>
      <c r="L123" s="152"/>
      <c r="M123" s="163"/>
      <c r="N123" s="164"/>
      <c r="O123" s="164"/>
      <c r="P123" s="164"/>
      <c r="Q123" s="164"/>
      <c r="R123" s="164"/>
      <c r="S123" s="164"/>
      <c r="T123" s="165"/>
      <c r="AT123" s="154" t="s">
        <v>214</v>
      </c>
      <c r="AU123" s="154" t="s">
        <v>80</v>
      </c>
      <c r="AV123" s="11" t="s">
        <v>91</v>
      </c>
      <c r="AW123" s="11" t="s">
        <v>29</v>
      </c>
      <c r="AX123" s="11" t="s">
        <v>80</v>
      </c>
      <c r="AY123" s="154" t="s">
        <v>207</v>
      </c>
    </row>
    <row r="124" spans="2:65" s="1" customFormat="1" ht="6.9" customHeight="1" x14ac:dyDescent="0.2">
      <c r="B124" s="47"/>
      <c r="C124" s="48"/>
      <c r="D124" s="48"/>
      <c r="E124" s="48"/>
      <c r="F124" s="48"/>
      <c r="G124" s="48"/>
      <c r="H124" s="48"/>
      <c r="I124" s="48"/>
      <c r="J124" s="48"/>
      <c r="K124" s="48"/>
      <c r="L124" s="32"/>
    </row>
  </sheetData>
  <autoFilter ref="C116:K123" xr:uid="{00000000-0009-0000-0000-000001000000}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407"/>
  <sheetViews>
    <sheetView showGridLines="0" topLeftCell="A257" workbookViewId="0">
      <selection activeCell="X279" sqref="X279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84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30" customHeight="1" x14ac:dyDescent="0.2">
      <c r="B9" s="32"/>
      <c r="E9" s="239" t="s">
        <v>223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ROUND(J122,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ROUND((SUM(BE122:BE406)),  2)</f>
        <v>0</v>
      </c>
      <c r="G33" s="100"/>
      <c r="H33" s="100"/>
      <c r="I33" s="101">
        <v>0.23</v>
      </c>
      <c r="J33" s="99">
        <f>ROUND(((SUM(BE122:BE406))*I33),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ROUND((SUM(BF122:BF406)),  2)</f>
        <v>0</v>
      </c>
      <c r="I34" s="102">
        <v>0.23</v>
      </c>
      <c r="J34" s="89">
        <f>ROUND(((SUM(BF122:BF406))*I34),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ROUND((SUM(BG122:BG406)),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ROUND((SUM(BH122:BH406)),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ROUND((SUM(BI122:BI406)),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30" customHeight="1" x14ac:dyDescent="0.2">
      <c r="B87" s="32"/>
      <c r="E87" s="239" t="str">
        <f>E9</f>
        <v>SO 2.01 - SO 2.01  Hrubé terénne úpravy a odstránenie stavieb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J122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224</v>
      </c>
      <c r="E97" s="116"/>
      <c r="F97" s="116"/>
      <c r="G97" s="116"/>
      <c r="H97" s="116"/>
      <c r="I97" s="116"/>
      <c r="J97" s="117">
        <f>J123</f>
        <v>0</v>
      </c>
      <c r="L97" s="114"/>
    </row>
    <row r="98" spans="2:12" s="12" customFormat="1" ht="19.95" customHeight="1" x14ac:dyDescent="0.2">
      <c r="B98" s="166"/>
      <c r="D98" s="167" t="s">
        <v>225</v>
      </c>
      <c r="E98" s="168"/>
      <c r="F98" s="168"/>
      <c r="G98" s="168"/>
      <c r="H98" s="168"/>
      <c r="I98" s="168"/>
      <c r="J98" s="169">
        <f>J124</f>
        <v>0</v>
      </c>
      <c r="L98" s="166"/>
    </row>
    <row r="99" spans="2:12" s="12" customFormat="1" ht="19.95" customHeight="1" x14ac:dyDescent="0.2">
      <c r="B99" s="166"/>
      <c r="D99" s="167" t="s">
        <v>226</v>
      </c>
      <c r="E99" s="168"/>
      <c r="F99" s="168"/>
      <c r="G99" s="168"/>
      <c r="H99" s="168"/>
      <c r="I99" s="168"/>
      <c r="J99" s="169">
        <f>J298</f>
        <v>0</v>
      </c>
      <c r="L99" s="166"/>
    </row>
    <row r="100" spans="2:12" s="8" customFormat="1" ht="24.9" customHeight="1" x14ac:dyDescent="0.2">
      <c r="B100" s="114"/>
      <c r="D100" s="115" t="s">
        <v>227</v>
      </c>
      <c r="E100" s="116"/>
      <c r="F100" s="116"/>
      <c r="G100" s="116"/>
      <c r="H100" s="116"/>
      <c r="I100" s="116"/>
      <c r="J100" s="117">
        <f>J378</f>
        <v>0</v>
      </c>
      <c r="L100" s="114"/>
    </row>
    <row r="101" spans="2:12" s="12" customFormat="1" ht="19.95" customHeight="1" x14ac:dyDescent="0.2">
      <c r="B101" s="166"/>
      <c r="D101" s="167" t="s">
        <v>228</v>
      </c>
      <c r="E101" s="168"/>
      <c r="F101" s="168"/>
      <c r="G101" s="168"/>
      <c r="H101" s="168"/>
      <c r="I101" s="168"/>
      <c r="J101" s="169">
        <f>J379</f>
        <v>0</v>
      </c>
      <c r="L101" s="166"/>
    </row>
    <row r="102" spans="2:12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J405</f>
        <v>0</v>
      </c>
      <c r="L102" s="114"/>
    </row>
    <row r="103" spans="2:12" s="1" customFormat="1" ht="21.75" customHeight="1" x14ac:dyDescent="0.2">
      <c r="B103" s="32"/>
      <c r="L103" s="32"/>
    </row>
    <row r="104" spans="2:12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12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12" s="1" customFormat="1" ht="24.9" customHeight="1" x14ac:dyDescent="0.2">
      <c r="B109" s="32"/>
      <c r="C109" s="21" t="s">
        <v>192</v>
      </c>
      <c r="L109" s="32"/>
    </row>
    <row r="110" spans="2:12" s="1" customFormat="1" ht="6.9" customHeight="1" x14ac:dyDescent="0.2">
      <c r="B110" s="32"/>
      <c r="L110" s="32"/>
    </row>
    <row r="111" spans="2:12" s="1" customFormat="1" ht="12" customHeight="1" x14ac:dyDescent="0.2">
      <c r="B111" s="32"/>
      <c r="C111" s="27" t="s">
        <v>15</v>
      </c>
      <c r="L111" s="32"/>
    </row>
    <row r="112" spans="2:12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s="1" customFormat="1" ht="12" customHeight="1" x14ac:dyDescent="0.2">
      <c r="B113" s="32"/>
      <c r="C113" s="27" t="s">
        <v>184</v>
      </c>
      <c r="L113" s="32"/>
    </row>
    <row r="114" spans="2:65" s="1" customFormat="1" ht="30" customHeight="1" x14ac:dyDescent="0.2">
      <c r="B114" s="32"/>
      <c r="E114" s="239" t="str">
        <f>E9</f>
        <v>SO 2.01 - SO 2.01  Hrubé terénne úpravy a odstránenie stavieb</v>
      </c>
      <c r="F114" s="240"/>
      <c r="G114" s="240"/>
      <c r="H114" s="240"/>
      <c r="L114" s="32"/>
    </row>
    <row r="115" spans="2:65" s="1" customFormat="1" ht="6.9" customHeight="1" x14ac:dyDescent="0.2">
      <c r="B115" s="32"/>
      <c r="L115" s="32"/>
    </row>
    <row r="116" spans="2:65" s="1" customFormat="1" ht="12" customHeight="1" x14ac:dyDescent="0.2">
      <c r="B116" s="32"/>
      <c r="C116" s="27" t="s">
        <v>19</v>
      </c>
      <c r="F116" s="25" t="str">
        <f>F12</f>
        <v xml:space="preserve"> </v>
      </c>
      <c r="I116" s="27" t="s">
        <v>21</v>
      </c>
      <c r="J116" s="55" t="str">
        <f>IF(J12="","",J12)</f>
        <v>31. 7. 2026</v>
      </c>
      <c r="L116" s="32"/>
    </row>
    <row r="117" spans="2:65" s="1" customFormat="1" ht="6.9" customHeight="1" x14ac:dyDescent="0.2">
      <c r="B117" s="32"/>
      <c r="L117" s="32"/>
    </row>
    <row r="118" spans="2:65" s="1" customFormat="1" ht="15.15" customHeight="1" x14ac:dyDescent="0.2">
      <c r="B118" s="32"/>
      <c r="C118" s="27" t="s">
        <v>23</v>
      </c>
      <c r="F118" s="25" t="str">
        <f>E15</f>
        <v xml:space="preserve"> </v>
      </c>
      <c r="I118" s="27" t="s">
        <v>28</v>
      </c>
      <c r="J118" s="30" t="str">
        <f>E21</f>
        <v xml:space="preserve"> </v>
      </c>
      <c r="L118" s="32"/>
    </row>
    <row r="119" spans="2:65" s="1" customFormat="1" ht="15.15" customHeight="1" x14ac:dyDescent="0.2">
      <c r="B119" s="32"/>
      <c r="C119" s="27" t="s">
        <v>26</v>
      </c>
      <c r="F119" s="25" t="str">
        <f>IF(E18="","",E18)</f>
        <v>Vyplň údaj</v>
      </c>
      <c r="I119" s="27" t="s">
        <v>30</v>
      </c>
      <c r="J119" s="30" t="str">
        <f>E24</f>
        <v xml:space="preserve"> </v>
      </c>
      <c r="L119" s="32"/>
    </row>
    <row r="120" spans="2:65" s="1" customFormat="1" ht="10.35" customHeight="1" x14ac:dyDescent="0.2">
      <c r="B120" s="32"/>
      <c r="L120" s="32"/>
    </row>
    <row r="121" spans="2:65" s="9" customFormat="1" ht="29.25" customHeight="1" x14ac:dyDescent="0.2">
      <c r="B121" s="118"/>
      <c r="C121" s="119" t="s">
        <v>193</v>
      </c>
      <c r="D121" s="120" t="s">
        <v>57</v>
      </c>
      <c r="E121" s="120" t="s">
        <v>53</v>
      </c>
      <c r="F121" s="120" t="s">
        <v>54</v>
      </c>
      <c r="G121" s="120" t="s">
        <v>194</v>
      </c>
      <c r="H121" s="120" t="s">
        <v>195</v>
      </c>
      <c r="I121" s="120" t="s">
        <v>196</v>
      </c>
      <c r="J121" s="121" t="s">
        <v>188</v>
      </c>
      <c r="K121" s="122" t="s">
        <v>197</v>
      </c>
      <c r="L121" s="118"/>
      <c r="M121" s="62" t="s">
        <v>1</v>
      </c>
      <c r="N121" s="63" t="s">
        <v>36</v>
      </c>
      <c r="O121" s="63" t="s">
        <v>198</v>
      </c>
      <c r="P121" s="63" t="s">
        <v>199</v>
      </c>
      <c r="Q121" s="63" t="s">
        <v>200</v>
      </c>
      <c r="R121" s="63" t="s">
        <v>201</v>
      </c>
      <c r="S121" s="63" t="s">
        <v>202</v>
      </c>
      <c r="T121" s="64" t="s">
        <v>203</v>
      </c>
    </row>
    <row r="122" spans="2:65" s="1" customFormat="1" ht="22.8" customHeight="1" x14ac:dyDescent="0.3">
      <c r="B122" s="32"/>
      <c r="C122" s="67" t="s">
        <v>189</v>
      </c>
      <c r="J122" s="123">
        <f>BK122</f>
        <v>0</v>
      </c>
      <c r="L122" s="32"/>
      <c r="M122" s="65"/>
      <c r="N122" s="56"/>
      <c r="O122" s="56"/>
      <c r="P122" s="124">
        <f>P123+P378+P405</f>
        <v>0</v>
      </c>
      <c r="Q122" s="56"/>
      <c r="R122" s="124">
        <f>R123+R378+R405</f>
        <v>6.5509999999999999E-2</v>
      </c>
      <c r="S122" s="56"/>
      <c r="T122" s="125">
        <f>T123+T378+T405</f>
        <v>11135.119459999998</v>
      </c>
      <c r="AT122" s="17" t="s">
        <v>71</v>
      </c>
      <c r="AU122" s="17" t="s">
        <v>190</v>
      </c>
      <c r="BK122" s="126">
        <f>BK123+BK378+BK405</f>
        <v>0</v>
      </c>
    </row>
    <row r="123" spans="2:65" s="10" customFormat="1" ht="25.95" customHeight="1" x14ac:dyDescent="0.25">
      <c r="B123" s="127"/>
      <c r="D123" s="128" t="s">
        <v>71</v>
      </c>
      <c r="E123" s="129" t="s">
        <v>229</v>
      </c>
      <c r="F123" s="129" t="s">
        <v>230</v>
      </c>
      <c r="I123" s="130"/>
      <c r="J123" s="131">
        <f>BK123</f>
        <v>0</v>
      </c>
      <c r="L123" s="127"/>
      <c r="M123" s="132"/>
      <c r="P123" s="133">
        <f>P124+P298</f>
        <v>0</v>
      </c>
      <c r="R123" s="133">
        <f>R124+R298</f>
        <v>4.5310000000000003E-2</v>
      </c>
      <c r="T123" s="134">
        <f>T124+T298</f>
        <v>11134.453099999999</v>
      </c>
      <c r="AR123" s="128" t="s">
        <v>80</v>
      </c>
      <c r="AT123" s="135" t="s">
        <v>71</v>
      </c>
      <c r="AU123" s="135" t="s">
        <v>72</v>
      </c>
      <c r="AY123" s="128" t="s">
        <v>207</v>
      </c>
      <c r="BK123" s="136">
        <f>BK124+BK298</f>
        <v>0</v>
      </c>
    </row>
    <row r="124" spans="2:65" s="10" customFormat="1" ht="22.8" customHeight="1" x14ac:dyDescent="0.25">
      <c r="B124" s="127"/>
      <c r="D124" s="128" t="s">
        <v>71</v>
      </c>
      <c r="E124" s="170" t="s">
        <v>80</v>
      </c>
      <c r="F124" s="170" t="s">
        <v>231</v>
      </c>
      <c r="I124" s="130"/>
      <c r="J124" s="171">
        <f>BK124</f>
        <v>0</v>
      </c>
      <c r="L124" s="127"/>
      <c r="M124" s="132"/>
      <c r="P124" s="133">
        <f>SUM(P125:P297)</f>
        <v>0</v>
      </c>
      <c r="R124" s="133">
        <f>SUM(R125:R297)</f>
        <v>3.6000000000000002E-4</v>
      </c>
      <c r="T124" s="134">
        <f>SUM(T125:T297)</f>
        <v>11002.580499999998</v>
      </c>
      <c r="AR124" s="128" t="s">
        <v>80</v>
      </c>
      <c r="AT124" s="135" t="s">
        <v>71</v>
      </c>
      <c r="AU124" s="135" t="s">
        <v>80</v>
      </c>
      <c r="AY124" s="128" t="s">
        <v>207</v>
      </c>
      <c r="BK124" s="136">
        <f>SUM(BK125:BK297)</f>
        <v>0</v>
      </c>
    </row>
    <row r="125" spans="2:65" s="1" customFormat="1" ht="33" customHeight="1" x14ac:dyDescent="0.2">
      <c r="B125" s="137"/>
      <c r="C125" s="138" t="s">
        <v>232</v>
      </c>
      <c r="D125" s="138" t="s">
        <v>208</v>
      </c>
      <c r="E125" s="227" t="s">
        <v>233</v>
      </c>
      <c r="F125" s="228" t="s">
        <v>234</v>
      </c>
      <c r="G125" s="229" t="s">
        <v>235</v>
      </c>
      <c r="H125" s="230">
        <v>5461</v>
      </c>
      <c r="I125" s="143"/>
      <c r="J125" s="144">
        <f>ROUND(I125*H125,2)</f>
        <v>0</v>
      </c>
      <c r="K125" s="145"/>
      <c r="L125" s="32"/>
      <c r="M125" s="146" t="s">
        <v>1</v>
      </c>
      <c r="N125" s="147" t="s">
        <v>38</v>
      </c>
      <c r="P125" s="148">
        <f>O125*H125</f>
        <v>0</v>
      </c>
      <c r="Q125" s="148">
        <v>0</v>
      </c>
      <c r="R125" s="148">
        <f>Q125*H125</f>
        <v>0</v>
      </c>
      <c r="S125" s="148">
        <v>0</v>
      </c>
      <c r="T125" s="149">
        <f>S125*H125</f>
        <v>0</v>
      </c>
      <c r="AR125" s="150" t="s">
        <v>236</v>
      </c>
      <c r="AT125" s="150" t="s">
        <v>208</v>
      </c>
      <c r="AU125" s="150" t="s">
        <v>91</v>
      </c>
      <c r="AY125" s="17" t="s">
        <v>207</v>
      </c>
      <c r="BE125" s="151">
        <f>IF(N125="základná",J125,0)</f>
        <v>0</v>
      </c>
      <c r="BF125" s="151">
        <f>IF(N125="znížená",J125,0)</f>
        <v>0</v>
      </c>
      <c r="BG125" s="151">
        <f>IF(N125="zákl. prenesená",J125,0)</f>
        <v>0</v>
      </c>
      <c r="BH125" s="151">
        <f>IF(N125="zníž. prenesená",J125,0)</f>
        <v>0</v>
      </c>
      <c r="BI125" s="151">
        <f>IF(N125="nulová",J125,0)</f>
        <v>0</v>
      </c>
      <c r="BJ125" s="17" t="s">
        <v>91</v>
      </c>
      <c r="BK125" s="151">
        <f>ROUND(I125*H125,2)</f>
        <v>0</v>
      </c>
      <c r="BL125" s="17" t="s">
        <v>236</v>
      </c>
      <c r="BM125" s="150" t="s">
        <v>237</v>
      </c>
    </row>
    <row r="126" spans="2:65" s="1" customFormat="1" ht="19.2" x14ac:dyDescent="0.2">
      <c r="B126" s="32"/>
      <c r="D126" s="153" t="s">
        <v>220</v>
      </c>
      <c r="F126" s="160" t="s">
        <v>238</v>
      </c>
      <c r="I126" s="161"/>
      <c r="L126" s="32"/>
      <c r="M126" s="162"/>
      <c r="T126" s="59"/>
      <c r="AT126" s="17" t="s">
        <v>220</v>
      </c>
      <c r="AU126" s="17" t="s">
        <v>91</v>
      </c>
    </row>
    <row r="127" spans="2:65" s="13" customFormat="1" x14ac:dyDescent="0.2">
      <c r="B127" s="172"/>
      <c r="D127" s="153" t="s">
        <v>214</v>
      </c>
      <c r="E127" s="173" t="s">
        <v>1</v>
      </c>
      <c r="F127" s="174" t="s">
        <v>239</v>
      </c>
      <c r="H127" s="173" t="s">
        <v>1</v>
      </c>
      <c r="I127" s="175"/>
      <c r="L127" s="172"/>
      <c r="M127" s="176"/>
      <c r="T127" s="177"/>
      <c r="AT127" s="173" t="s">
        <v>214</v>
      </c>
      <c r="AU127" s="173" t="s">
        <v>91</v>
      </c>
      <c r="AV127" s="13" t="s">
        <v>80</v>
      </c>
      <c r="AW127" s="13" t="s">
        <v>29</v>
      </c>
      <c r="AX127" s="13" t="s">
        <v>72</v>
      </c>
      <c r="AY127" s="173" t="s">
        <v>207</v>
      </c>
    </row>
    <row r="128" spans="2:65" s="11" customFormat="1" ht="20.399999999999999" x14ac:dyDescent="0.2">
      <c r="B128" s="152"/>
      <c r="D128" s="153" t="s">
        <v>214</v>
      </c>
      <c r="E128" s="154" t="s">
        <v>1</v>
      </c>
      <c r="F128" s="155" t="s">
        <v>240</v>
      </c>
      <c r="H128" s="156">
        <v>4918</v>
      </c>
      <c r="I128" s="157"/>
      <c r="L128" s="152"/>
      <c r="M128" s="158"/>
      <c r="T128" s="159"/>
      <c r="AT128" s="154" t="s">
        <v>214</v>
      </c>
      <c r="AU128" s="154" t="s">
        <v>91</v>
      </c>
      <c r="AV128" s="11" t="s">
        <v>91</v>
      </c>
      <c r="AW128" s="11" t="s">
        <v>29</v>
      </c>
      <c r="AX128" s="11" t="s">
        <v>72</v>
      </c>
      <c r="AY128" s="154" t="s">
        <v>207</v>
      </c>
    </row>
    <row r="129" spans="2:65" s="11" customFormat="1" ht="20.399999999999999" x14ac:dyDescent="0.2">
      <c r="B129" s="152"/>
      <c r="D129" s="153" t="s">
        <v>214</v>
      </c>
      <c r="E129" s="154" t="s">
        <v>1</v>
      </c>
      <c r="F129" s="155" t="s">
        <v>241</v>
      </c>
      <c r="H129" s="156">
        <v>250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72</v>
      </c>
      <c r="AY129" s="154" t="s">
        <v>207</v>
      </c>
    </row>
    <row r="130" spans="2:65" s="11" customFormat="1" ht="20.399999999999999" x14ac:dyDescent="0.2">
      <c r="B130" s="152"/>
      <c r="D130" s="153" t="s">
        <v>214</v>
      </c>
      <c r="E130" s="154" t="s">
        <v>1</v>
      </c>
      <c r="F130" s="155" t="s">
        <v>242</v>
      </c>
      <c r="H130" s="156">
        <v>293</v>
      </c>
      <c r="I130" s="157"/>
      <c r="L130" s="152"/>
      <c r="M130" s="158"/>
      <c r="T130" s="159"/>
      <c r="AT130" s="154" t="s">
        <v>214</v>
      </c>
      <c r="AU130" s="154" t="s">
        <v>91</v>
      </c>
      <c r="AV130" s="11" t="s">
        <v>91</v>
      </c>
      <c r="AW130" s="11" t="s">
        <v>29</v>
      </c>
      <c r="AX130" s="11" t="s">
        <v>72</v>
      </c>
      <c r="AY130" s="154" t="s">
        <v>207</v>
      </c>
    </row>
    <row r="131" spans="2:65" s="14" customFormat="1" x14ac:dyDescent="0.2">
      <c r="B131" s="178"/>
      <c r="D131" s="153" t="s">
        <v>214</v>
      </c>
      <c r="E131" s="179" t="s">
        <v>1</v>
      </c>
      <c r="F131" s="180" t="s">
        <v>243</v>
      </c>
      <c r="H131" s="181">
        <v>5461</v>
      </c>
      <c r="I131" s="182"/>
      <c r="L131" s="178"/>
      <c r="M131" s="183"/>
      <c r="T131" s="184"/>
      <c r="AT131" s="179" t="s">
        <v>214</v>
      </c>
      <c r="AU131" s="179" t="s">
        <v>91</v>
      </c>
      <c r="AV131" s="14" t="s">
        <v>236</v>
      </c>
      <c r="AW131" s="14" t="s">
        <v>29</v>
      </c>
      <c r="AX131" s="14" t="s">
        <v>80</v>
      </c>
      <c r="AY131" s="179" t="s">
        <v>207</v>
      </c>
    </row>
    <row r="132" spans="2:65" s="1" customFormat="1" ht="24.15" customHeight="1" x14ac:dyDescent="0.2">
      <c r="B132" s="137"/>
      <c r="C132" s="138" t="s">
        <v>244</v>
      </c>
      <c r="D132" s="138" t="s">
        <v>208</v>
      </c>
      <c r="E132" s="227" t="s">
        <v>245</v>
      </c>
      <c r="F132" s="228" t="s">
        <v>246</v>
      </c>
      <c r="G132" s="229" t="s">
        <v>247</v>
      </c>
      <c r="H132" s="230">
        <v>2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248</v>
      </c>
    </row>
    <row r="133" spans="2:65" s="13" customFormat="1" x14ac:dyDescent="0.2">
      <c r="B133" s="172"/>
      <c r="D133" s="153" t="s">
        <v>214</v>
      </c>
      <c r="E133" s="173" t="s">
        <v>1</v>
      </c>
      <c r="F133" s="174" t="s">
        <v>249</v>
      </c>
      <c r="H133" s="173" t="s">
        <v>1</v>
      </c>
      <c r="I133" s="175"/>
      <c r="L133" s="172"/>
      <c r="M133" s="176"/>
      <c r="T133" s="177"/>
      <c r="AT133" s="173" t="s">
        <v>214</v>
      </c>
      <c r="AU133" s="173" t="s">
        <v>91</v>
      </c>
      <c r="AV133" s="13" t="s">
        <v>80</v>
      </c>
      <c r="AW133" s="13" t="s">
        <v>29</v>
      </c>
      <c r="AX133" s="13" t="s">
        <v>72</v>
      </c>
      <c r="AY133" s="173" t="s">
        <v>207</v>
      </c>
    </row>
    <row r="134" spans="2:65" s="11" customFormat="1" ht="20.399999999999999" x14ac:dyDescent="0.2">
      <c r="B134" s="152"/>
      <c r="D134" s="153" t="s">
        <v>214</v>
      </c>
      <c r="E134" s="154" t="s">
        <v>1</v>
      </c>
      <c r="F134" s="155" t="s">
        <v>250</v>
      </c>
      <c r="H134" s="156">
        <v>2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24.15" customHeight="1" x14ac:dyDescent="0.2">
      <c r="B135" s="137"/>
      <c r="C135" s="138" t="s">
        <v>251</v>
      </c>
      <c r="D135" s="138" t="s">
        <v>208</v>
      </c>
      <c r="E135" s="227" t="s">
        <v>252</v>
      </c>
      <c r="F135" s="228" t="s">
        <v>253</v>
      </c>
      <c r="G135" s="229" t="s">
        <v>247</v>
      </c>
      <c r="H135" s="230">
        <v>16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254</v>
      </c>
    </row>
    <row r="136" spans="2:65" s="13" customFormat="1" x14ac:dyDescent="0.2">
      <c r="B136" s="172"/>
      <c r="D136" s="153" t="s">
        <v>214</v>
      </c>
      <c r="E136" s="173" t="s">
        <v>1</v>
      </c>
      <c r="F136" s="174" t="s">
        <v>249</v>
      </c>
      <c r="H136" s="173" t="s">
        <v>1</v>
      </c>
      <c r="I136" s="175"/>
      <c r="L136" s="172"/>
      <c r="M136" s="176"/>
      <c r="T136" s="177"/>
      <c r="AT136" s="173" t="s">
        <v>214</v>
      </c>
      <c r="AU136" s="173" t="s">
        <v>91</v>
      </c>
      <c r="AV136" s="13" t="s">
        <v>80</v>
      </c>
      <c r="AW136" s="13" t="s">
        <v>29</v>
      </c>
      <c r="AX136" s="13" t="s">
        <v>72</v>
      </c>
      <c r="AY136" s="173" t="s">
        <v>207</v>
      </c>
    </row>
    <row r="137" spans="2:65" s="11" customFormat="1" ht="30.6" x14ac:dyDescent="0.2">
      <c r="B137" s="152"/>
      <c r="D137" s="153" t="s">
        <v>214</v>
      </c>
      <c r="E137" s="154" t="s">
        <v>1</v>
      </c>
      <c r="F137" s="155" t="s">
        <v>255</v>
      </c>
      <c r="H137" s="156">
        <v>4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72</v>
      </c>
      <c r="AY137" s="154" t="s">
        <v>207</v>
      </c>
    </row>
    <row r="138" spans="2:65" s="11" customFormat="1" ht="30.6" x14ac:dyDescent="0.2">
      <c r="B138" s="152"/>
      <c r="D138" s="153" t="s">
        <v>214</v>
      </c>
      <c r="E138" s="154" t="s">
        <v>1</v>
      </c>
      <c r="F138" s="155" t="s">
        <v>256</v>
      </c>
      <c r="H138" s="156">
        <v>12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72</v>
      </c>
      <c r="AY138" s="154" t="s">
        <v>207</v>
      </c>
    </row>
    <row r="139" spans="2:65" s="14" customFormat="1" x14ac:dyDescent="0.2">
      <c r="B139" s="178"/>
      <c r="D139" s="153" t="s">
        <v>214</v>
      </c>
      <c r="E139" s="179" t="s">
        <v>1</v>
      </c>
      <c r="F139" s="180" t="s">
        <v>243</v>
      </c>
      <c r="H139" s="181">
        <v>16</v>
      </c>
      <c r="I139" s="182"/>
      <c r="L139" s="178"/>
      <c r="M139" s="183"/>
      <c r="T139" s="184"/>
      <c r="AT139" s="179" t="s">
        <v>214</v>
      </c>
      <c r="AU139" s="179" t="s">
        <v>91</v>
      </c>
      <c r="AV139" s="14" t="s">
        <v>236</v>
      </c>
      <c r="AW139" s="14" t="s">
        <v>29</v>
      </c>
      <c r="AX139" s="14" t="s">
        <v>80</v>
      </c>
      <c r="AY139" s="179" t="s">
        <v>207</v>
      </c>
    </row>
    <row r="140" spans="2:65" s="1" customFormat="1" ht="21.75" customHeight="1" x14ac:dyDescent="0.2">
      <c r="B140" s="137"/>
      <c r="C140" s="138" t="s">
        <v>257</v>
      </c>
      <c r="D140" s="138" t="s">
        <v>208</v>
      </c>
      <c r="E140" s="227" t="s">
        <v>258</v>
      </c>
      <c r="F140" s="228" t="s">
        <v>259</v>
      </c>
      <c r="G140" s="229" t="s">
        <v>247</v>
      </c>
      <c r="H140" s="230">
        <v>2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2.0000000000000002E-5</v>
      </c>
      <c r="R140" s="148">
        <f>Q140*H140</f>
        <v>4.0000000000000003E-5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260</v>
      </c>
    </row>
    <row r="141" spans="2:65" s="1" customFormat="1" ht="19.2" x14ac:dyDescent="0.2">
      <c r="B141" s="32"/>
      <c r="D141" s="153" t="s">
        <v>220</v>
      </c>
      <c r="F141" s="160" t="s">
        <v>261</v>
      </c>
      <c r="I141" s="161"/>
      <c r="L141" s="32"/>
      <c r="M141" s="162"/>
      <c r="T141" s="59"/>
      <c r="AT141" s="17" t="s">
        <v>220</v>
      </c>
      <c r="AU141" s="17" t="s">
        <v>91</v>
      </c>
    </row>
    <row r="142" spans="2:65" s="13" customFormat="1" x14ac:dyDescent="0.2">
      <c r="B142" s="172"/>
      <c r="D142" s="153" t="s">
        <v>214</v>
      </c>
      <c r="E142" s="173" t="s">
        <v>1</v>
      </c>
      <c r="F142" s="174" t="s">
        <v>249</v>
      </c>
      <c r="H142" s="173" t="s">
        <v>1</v>
      </c>
      <c r="I142" s="175"/>
      <c r="L142" s="172"/>
      <c r="M142" s="176"/>
      <c r="T142" s="177"/>
      <c r="AT142" s="173" t="s">
        <v>214</v>
      </c>
      <c r="AU142" s="173" t="s">
        <v>91</v>
      </c>
      <c r="AV142" s="13" t="s">
        <v>80</v>
      </c>
      <c r="AW142" s="13" t="s">
        <v>29</v>
      </c>
      <c r="AX142" s="13" t="s">
        <v>72</v>
      </c>
      <c r="AY142" s="173" t="s">
        <v>207</v>
      </c>
    </row>
    <row r="143" spans="2:65" s="11" customFormat="1" ht="20.399999999999999" x14ac:dyDescent="0.2">
      <c r="B143" s="152"/>
      <c r="D143" s="153" t="s">
        <v>214</v>
      </c>
      <c r="E143" s="154" t="s">
        <v>1</v>
      </c>
      <c r="F143" s="155" t="s">
        <v>250</v>
      </c>
      <c r="H143" s="156">
        <v>2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80</v>
      </c>
      <c r="AY143" s="154" t="s">
        <v>207</v>
      </c>
    </row>
    <row r="144" spans="2:65" s="1" customFormat="1" ht="24.15" customHeight="1" x14ac:dyDescent="0.2">
      <c r="B144" s="137"/>
      <c r="C144" s="138" t="s">
        <v>262</v>
      </c>
      <c r="D144" s="138" t="s">
        <v>208</v>
      </c>
      <c r="E144" s="227" t="s">
        <v>263</v>
      </c>
      <c r="F144" s="228" t="s">
        <v>264</v>
      </c>
      <c r="G144" s="229" t="s">
        <v>247</v>
      </c>
      <c r="H144" s="230">
        <v>16</v>
      </c>
      <c r="I144" s="143"/>
      <c r="J144" s="144">
        <f>ROUND(I144*H144,2)</f>
        <v>0</v>
      </c>
      <c r="K144" s="145"/>
      <c r="L144" s="32"/>
      <c r="M144" s="146" t="s">
        <v>1</v>
      </c>
      <c r="N144" s="147" t="s">
        <v>38</v>
      </c>
      <c r="P144" s="148">
        <f>O144*H144</f>
        <v>0</v>
      </c>
      <c r="Q144" s="148">
        <v>2.0000000000000002E-5</v>
      </c>
      <c r="R144" s="148">
        <f>Q144*H144</f>
        <v>3.2000000000000003E-4</v>
      </c>
      <c r="S144" s="148">
        <v>0</v>
      </c>
      <c r="T144" s="149">
        <f>S144*H144</f>
        <v>0</v>
      </c>
      <c r="AR144" s="150" t="s">
        <v>236</v>
      </c>
      <c r="AT144" s="150" t="s">
        <v>208</v>
      </c>
      <c r="AU144" s="150" t="s">
        <v>91</v>
      </c>
      <c r="AY144" s="17" t="s">
        <v>207</v>
      </c>
      <c r="BE144" s="151">
        <f>IF(N144="základná",J144,0)</f>
        <v>0</v>
      </c>
      <c r="BF144" s="151">
        <f>IF(N144="znížená",J144,0)</f>
        <v>0</v>
      </c>
      <c r="BG144" s="151">
        <f>IF(N144="zákl. prenesená",J144,0)</f>
        <v>0</v>
      </c>
      <c r="BH144" s="151">
        <f>IF(N144="zníž. prenesená",J144,0)</f>
        <v>0</v>
      </c>
      <c r="BI144" s="151">
        <f>IF(N144="nulová",J144,0)</f>
        <v>0</v>
      </c>
      <c r="BJ144" s="17" t="s">
        <v>91</v>
      </c>
      <c r="BK144" s="151">
        <f>ROUND(I144*H144,2)</f>
        <v>0</v>
      </c>
      <c r="BL144" s="17" t="s">
        <v>236</v>
      </c>
      <c r="BM144" s="150" t="s">
        <v>265</v>
      </c>
    </row>
    <row r="145" spans="2:65" s="1" customFormat="1" ht="19.2" x14ac:dyDescent="0.2">
      <c r="B145" s="32"/>
      <c r="D145" s="153" t="s">
        <v>220</v>
      </c>
      <c r="F145" s="160" t="s">
        <v>261</v>
      </c>
      <c r="I145" s="161"/>
      <c r="L145" s="32"/>
      <c r="M145" s="162"/>
      <c r="T145" s="59"/>
      <c r="AT145" s="17" t="s">
        <v>220</v>
      </c>
      <c r="AU145" s="17" t="s">
        <v>91</v>
      </c>
    </row>
    <row r="146" spans="2:65" s="13" customFormat="1" x14ac:dyDescent="0.2">
      <c r="B146" s="172"/>
      <c r="D146" s="153" t="s">
        <v>214</v>
      </c>
      <c r="E146" s="173" t="s">
        <v>1</v>
      </c>
      <c r="F146" s="174" t="s">
        <v>249</v>
      </c>
      <c r="H146" s="173" t="s">
        <v>1</v>
      </c>
      <c r="I146" s="175"/>
      <c r="L146" s="172"/>
      <c r="M146" s="176"/>
      <c r="T146" s="177"/>
      <c r="AT146" s="173" t="s">
        <v>214</v>
      </c>
      <c r="AU146" s="173" t="s">
        <v>91</v>
      </c>
      <c r="AV146" s="13" t="s">
        <v>80</v>
      </c>
      <c r="AW146" s="13" t="s">
        <v>29</v>
      </c>
      <c r="AX146" s="13" t="s">
        <v>72</v>
      </c>
      <c r="AY146" s="173" t="s">
        <v>207</v>
      </c>
    </row>
    <row r="147" spans="2:65" s="11" customFormat="1" ht="30.6" x14ac:dyDescent="0.2">
      <c r="B147" s="152"/>
      <c r="D147" s="153" t="s">
        <v>214</v>
      </c>
      <c r="E147" s="154" t="s">
        <v>1</v>
      </c>
      <c r="F147" s="155" t="s">
        <v>255</v>
      </c>
      <c r="H147" s="156">
        <v>4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72</v>
      </c>
      <c r="AY147" s="154" t="s">
        <v>207</v>
      </c>
    </row>
    <row r="148" spans="2:65" s="11" customFormat="1" ht="30.6" x14ac:dyDescent="0.2">
      <c r="B148" s="152"/>
      <c r="D148" s="153" t="s">
        <v>214</v>
      </c>
      <c r="E148" s="154" t="s">
        <v>1</v>
      </c>
      <c r="F148" s="155" t="s">
        <v>256</v>
      </c>
      <c r="H148" s="156">
        <v>12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72</v>
      </c>
      <c r="AY148" s="154" t="s">
        <v>207</v>
      </c>
    </row>
    <row r="149" spans="2:65" s="14" customFormat="1" x14ac:dyDescent="0.2">
      <c r="B149" s="178"/>
      <c r="D149" s="153" t="s">
        <v>214</v>
      </c>
      <c r="E149" s="179" t="s">
        <v>1</v>
      </c>
      <c r="F149" s="180" t="s">
        <v>243</v>
      </c>
      <c r="H149" s="181">
        <v>16</v>
      </c>
      <c r="I149" s="182"/>
      <c r="L149" s="178"/>
      <c r="M149" s="183"/>
      <c r="T149" s="184"/>
      <c r="AT149" s="179" t="s">
        <v>214</v>
      </c>
      <c r="AU149" s="179" t="s">
        <v>91</v>
      </c>
      <c r="AV149" s="14" t="s">
        <v>236</v>
      </c>
      <c r="AW149" s="14" t="s">
        <v>29</v>
      </c>
      <c r="AX149" s="14" t="s">
        <v>80</v>
      </c>
      <c r="AY149" s="179" t="s">
        <v>207</v>
      </c>
    </row>
    <row r="150" spans="2:65" s="1" customFormat="1" ht="16.5" customHeight="1" x14ac:dyDescent="0.2">
      <c r="B150" s="137"/>
      <c r="C150" s="138" t="s">
        <v>266</v>
      </c>
      <c r="D150" s="138" t="s">
        <v>208</v>
      </c>
      <c r="E150" s="227" t="s">
        <v>267</v>
      </c>
      <c r="F150" s="228" t="s">
        <v>268</v>
      </c>
      <c r="G150" s="229" t="s">
        <v>269</v>
      </c>
      <c r="H150" s="230">
        <v>2970.3</v>
      </c>
      <c r="I150" s="143"/>
      <c r="J150" s="144">
        <f>ROUND(I150*H150,2)</f>
        <v>0</v>
      </c>
      <c r="K150" s="145"/>
      <c r="L150" s="32"/>
      <c r="M150" s="146" t="s">
        <v>1</v>
      </c>
      <c r="N150" s="147" t="s">
        <v>38</v>
      </c>
      <c r="P150" s="148">
        <f>O150*H150</f>
        <v>0</v>
      </c>
      <c r="Q150" s="148">
        <v>0</v>
      </c>
      <c r="R150" s="148">
        <f>Q150*H150</f>
        <v>0</v>
      </c>
      <c r="S150" s="148">
        <v>0</v>
      </c>
      <c r="T150" s="149">
        <f>S150*H150</f>
        <v>0</v>
      </c>
      <c r="AR150" s="150" t="s">
        <v>236</v>
      </c>
      <c r="AT150" s="150" t="s">
        <v>208</v>
      </c>
      <c r="AU150" s="150" t="s">
        <v>91</v>
      </c>
      <c r="AY150" s="17" t="s">
        <v>207</v>
      </c>
      <c r="BE150" s="151">
        <f>IF(N150="základná",J150,0)</f>
        <v>0</v>
      </c>
      <c r="BF150" s="151">
        <f>IF(N150="znížená",J150,0)</f>
        <v>0</v>
      </c>
      <c r="BG150" s="151">
        <f>IF(N150="zákl. prenesená",J150,0)</f>
        <v>0</v>
      </c>
      <c r="BH150" s="151">
        <f>IF(N150="zníž. prenesená",J150,0)</f>
        <v>0</v>
      </c>
      <c r="BI150" s="151">
        <f>IF(N150="nulová",J150,0)</f>
        <v>0</v>
      </c>
      <c r="BJ150" s="17" t="s">
        <v>91</v>
      </c>
      <c r="BK150" s="151">
        <f>ROUND(I150*H150,2)</f>
        <v>0</v>
      </c>
      <c r="BL150" s="17" t="s">
        <v>236</v>
      </c>
      <c r="BM150" s="150" t="s">
        <v>270</v>
      </c>
    </row>
    <row r="151" spans="2:65" s="1" customFormat="1" ht="28.8" x14ac:dyDescent="0.2">
      <c r="B151" s="32"/>
      <c r="D151" s="153" t="s">
        <v>220</v>
      </c>
      <c r="F151" s="160" t="s">
        <v>271</v>
      </c>
      <c r="I151" s="161"/>
      <c r="L151" s="32"/>
      <c r="M151" s="162"/>
      <c r="T151" s="59"/>
      <c r="AT151" s="17" t="s">
        <v>220</v>
      </c>
      <c r="AU151" s="17" t="s">
        <v>91</v>
      </c>
    </row>
    <row r="152" spans="2:65" s="13" customFormat="1" x14ac:dyDescent="0.2">
      <c r="B152" s="172"/>
      <c r="D152" s="153" t="s">
        <v>214</v>
      </c>
      <c r="E152" s="173" t="s">
        <v>1</v>
      </c>
      <c r="F152" s="174" t="s">
        <v>249</v>
      </c>
      <c r="H152" s="173" t="s">
        <v>1</v>
      </c>
      <c r="I152" s="175"/>
      <c r="L152" s="172"/>
      <c r="M152" s="176"/>
      <c r="T152" s="177"/>
      <c r="AT152" s="173" t="s">
        <v>214</v>
      </c>
      <c r="AU152" s="173" t="s">
        <v>91</v>
      </c>
      <c r="AV152" s="13" t="s">
        <v>80</v>
      </c>
      <c r="AW152" s="13" t="s">
        <v>29</v>
      </c>
      <c r="AX152" s="13" t="s">
        <v>72</v>
      </c>
      <c r="AY152" s="173" t="s">
        <v>207</v>
      </c>
    </row>
    <row r="153" spans="2:65" s="13" customFormat="1" x14ac:dyDescent="0.2">
      <c r="B153" s="172"/>
      <c r="D153" s="153" t="s">
        <v>214</v>
      </c>
      <c r="E153" s="173" t="s">
        <v>1</v>
      </c>
      <c r="F153" s="174" t="s">
        <v>272</v>
      </c>
      <c r="H153" s="173" t="s">
        <v>1</v>
      </c>
      <c r="I153" s="175"/>
      <c r="L153" s="172"/>
      <c r="M153" s="176"/>
      <c r="T153" s="177"/>
      <c r="AT153" s="173" t="s">
        <v>214</v>
      </c>
      <c r="AU153" s="173" t="s">
        <v>91</v>
      </c>
      <c r="AV153" s="13" t="s">
        <v>80</v>
      </c>
      <c r="AW153" s="13" t="s">
        <v>29</v>
      </c>
      <c r="AX153" s="13" t="s">
        <v>72</v>
      </c>
      <c r="AY153" s="173" t="s">
        <v>207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273</v>
      </c>
      <c r="H154" s="156">
        <v>2730.5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72</v>
      </c>
      <c r="AY154" s="154" t="s">
        <v>207</v>
      </c>
    </row>
    <row r="155" spans="2:65" s="15" customFormat="1" x14ac:dyDescent="0.2">
      <c r="B155" s="185"/>
      <c r="D155" s="153" t="s">
        <v>214</v>
      </c>
      <c r="E155" s="186" t="s">
        <v>1</v>
      </c>
      <c r="F155" s="187" t="s">
        <v>274</v>
      </c>
      <c r="H155" s="188">
        <v>2730.5</v>
      </c>
      <c r="I155" s="189"/>
      <c r="L155" s="185"/>
      <c r="M155" s="190"/>
      <c r="T155" s="191"/>
      <c r="AT155" s="186" t="s">
        <v>214</v>
      </c>
      <c r="AU155" s="186" t="s">
        <v>91</v>
      </c>
      <c r="AV155" s="15" t="s">
        <v>275</v>
      </c>
      <c r="AW155" s="15" t="s">
        <v>29</v>
      </c>
      <c r="AX155" s="15" t="s">
        <v>72</v>
      </c>
      <c r="AY155" s="186" t="s">
        <v>207</v>
      </c>
    </row>
    <row r="156" spans="2:65" s="13" customFormat="1" ht="20.399999999999999" x14ac:dyDescent="0.2">
      <c r="B156" s="172"/>
      <c r="D156" s="153" t="s">
        <v>214</v>
      </c>
      <c r="E156" s="173" t="s">
        <v>1</v>
      </c>
      <c r="F156" s="174" t="s">
        <v>276</v>
      </c>
      <c r="H156" s="173" t="s">
        <v>1</v>
      </c>
      <c r="I156" s="175"/>
      <c r="L156" s="172"/>
      <c r="M156" s="176"/>
      <c r="T156" s="177"/>
      <c r="AT156" s="173" t="s">
        <v>214</v>
      </c>
      <c r="AU156" s="173" t="s">
        <v>91</v>
      </c>
      <c r="AV156" s="13" t="s">
        <v>80</v>
      </c>
      <c r="AW156" s="13" t="s">
        <v>29</v>
      </c>
      <c r="AX156" s="13" t="s">
        <v>72</v>
      </c>
      <c r="AY156" s="173" t="s">
        <v>207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277</v>
      </c>
      <c r="H157" s="156">
        <v>23.8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3" customFormat="1" ht="20.399999999999999" x14ac:dyDescent="0.2">
      <c r="B158" s="172"/>
      <c r="D158" s="153" t="s">
        <v>214</v>
      </c>
      <c r="E158" s="173" t="s">
        <v>1</v>
      </c>
      <c r="F158" s="174" t="s">
        <v>278</v>
      </c>
      <c r="H158" s="173" t="s">
        <v>1</v>
      </c>
      <c r="I158" s="175"/>
      <c r="L158" s="172"/>
      <c r="M158" s="176"/>
      <c r="T158" s="177"/>
      <c r="AT158" s="173" t="s">
        <v>214</v>
      </c>
      <c r="AU158" s="173" t="s">
        <v>91</v>
      </c>
      <c r="AV158" s="13" t="s">
        <v>80</v>
      </c>
      <c r="AW158" s="13" t="s">
        <v>29</v>
      </c>
      <c r="AX158" s="13" t="s">
        <v>72</v>
      </c>
      <c r="AY158" s="173" t="s">
        <v>207</v>
      </c>
    </row>
    <row r="159" spans="2:65" s="11" customFormat="1" x14ac:dyDescent="0.2">
      <c r="B159" s="152"/>
      <c r="D159" s="153" t="s">
        <v>214</v>
      </c>
      <c r="E159" s="154" t="s">
        <v>1</v>
      </c>
      <c r="F159" s="155" t="s">
        <v>279</v>
      </c>
      <c r="H159" s="156">
        <v>216</v>
      </c>
      <c r="I159" s="157"/>
      <c r="L159" s="152"/>
      <c r="M159" s="158"/>
      <c r="T159" s="159"/>
      <c r="AT159" s="154" t="s">
        <v>214</v>
      </c>
      <c r="AU159" s="154" t="s">
        <v>91</v>
      </c>
      <c r="AV159" s="11" t="s">
        <v>91</v>
      </c>
      <c r="AW159" s="11" t="s">
        <v>29</v>
      </c>
      <c r="AX159" s="11" t="s">
        <v>72</v>
      </c>
      <c r="AY159" s="154" t="s">
        <v>207</v>
      </c>
    </row>
    <row r="160" spans="2:65" s="15" customFormat="1" x14ac:dyDescent="0.2">
      <c r="B160" s="185"/>
      <c r="D160" s="153" t="s">
        <v>214</v>
      </c>
      <c r="E160" s="186" t="s">
        <v>1</v>
      </c>
      <c r="F160" s="187" t="s">
        <v>280</v>
      </c>
      <c r="H160" s="188">
        <v>239.8</v>
      </c>
      <c r="I160" s="189"/>
      <c r="L160" s="185"/>
      <c r="M160" s="190"/>
      <c r="T160" s="191"/>
      <c r="AT160" s="186" t="s">
        <v>214</v>
      </c>
      <c r="AU160" s="186" t="s">
        <v>91</v>
      </c>
      <c r="AV160" s="15" t="s">
        <v>275</v>
      </c>
      <c r="AW160" s="15" t="s">
        <v>29</v>
      </c>
      <c r="AX160" s="15" t="s">
        <v>72</v>
      </c>
      <c r="AY160" s="186" t="s">
        <v>207</v>
      </c>
    </row>
    <row r="161" spans="2:65" s="14" customFormat="1" x14ac:dyDescent="0.2">
      <c r="B161" s="178"/>
      <c r="D161" s="153" t="s">
        <v>214</v>
      </c>
      <c r="E161" s="179" t="s">
        <v>1</v>
      </c>
      <c r="F161" s="180" t="s">
        <v>243</v>
      </c>
      <c r="H161" s="181">
        <v>2970.3</v>
      </c>
      <c r="I161" s="182"/>
      <c r="L161" s="178"/>
      <c r="M161" s="183"/>
      <c r="T161" s="184"/>
      <c r="AT161" s="179" t="s">
        <v>214</v>
      </c>
      <c r="AU161" s="179" t="s">
        <v>91</v>
      </c>
      <c r="AV161" s="14" t="s">
        <v>236</v>
      </c>
      <c r="AW161" s="14" t="s">
        <v>29</v>
      </c>
      <c r="AX161" s="14" t="s">
        <v>80</v>
      </c>
      <c r="AY161" s="179" t="s">
        <v>207</v>
      </c>
    </row>
    <row r="162" spans="2:65" s="1" customFormat="1" ht="16.5" customHeight="1" x14ac:dyDescent="0.2">
      <c r="B162" s="137"/>
      <c r="C162" s="138" t="s">
        <v>281</v>
      </c>
      <c r="D162" s="138" t="s">
        <v>208</v>
      </c>
      <c r="E162" s="227" t="s">
        <v>282</v>
      </c>
      <c r="F162" s="228" t="s">
        <v>283</v>
      </c>
      <c r="G162" s="229" t="s">
        <v>269</v>
      </c>
      <c r="H162" s="230">
        <v>2970.3</v>
      </c>
      <c r="I162" s="143"/>
      <c r="J162" s="144">
        <f>ROUND(I162*H162,2)</f>
        <v>0</v>
      </c>
      <c r="K162" s="145"/>
      <c r="L162" s="32"/>
      <c r="M162" s="146" t="s">
        <v>1</v>
      </c>
      <c r="N162" s="147" t="s">
        <v>38</v>
      </c>
      <c r="P162" s="148">
        <f>O162*H162</f>
        <v>0</v>
      </c>
      <c r="Q162" s="148">
        <v>0</v>
      </c>
      <c r="R162" s="148">
        <f>Q162*H162</f>
        <v>0</v>
      </c>
      <c r="S162" s="148">
        <v>0</v>
      </c>
      <c r="T162" s="149">
        <f>S162*H162</f>
        <v>0</v>
      </c>
      <c r="AR162" s="150" t="s">
        <v>236</v>
      </c>
      <c r="AT162" s="150" t="s">
        <v>208</v>
      </c>
      <c r="AU162" s="150" t="s">
        <v>91</v>
      </c>
      <c r="AY162" s="17" t="s">
        <v>207</v>
      </c>
      <c r="BE162" s="151">
        <f>IF(N162="základná",J162,0)</f>
        <v>0</v>
      </c>
      <c r="BF162" s="151">
        <f>IF(N162="znížená",J162,0)</f>
        <v>0</v>
      </c>
      <c r="BG162" s="151">
        <f>IF(N162="zákl. prenesená",J162,0)</f>
        <v>0</v>
      </c>
      <c r="BH162" s="151">
        <f>IF(N162="zníž. prenesená",J162,0)</f>
        <v>0</v>
      </c>
      <c r="BI162" s="151">
        <f>IF(N162="nulová",J162,0)</f>
        <v>0</v>
      </c>
      <c r="BJ162" s="17" t="s">
        <v>91</v>
      </c>
      <c r="BK162" s="151">
        <f>ROUND(I162*H162,2)</f>
        <v>0</v>
      </c>
      <c r="BL162" s="17" t="s">
        <v>236</v>
      </c>
      <c r="BM162" s="150" t="s">
        <v>284</v>
      </c>
    </row>
    <row r="163" spans="2:65" s="13" customFormat="1" x14ac:dyDescent="0.2">
      <c r="B163" s="172"/>
      <c r="D163" s="153" t="s">
        <v>214</v>
      </c>
      <c r="E163" s="173" t="s">
        <v>1</v>
      </c>
      <c r="F163" s="174" t="s">
        <v>249</v>
      </c>
      <c r="H163" s="173" t="s">
        <v>1</v>
      </c>
      <c r="I163" s="175"/>
      <c r="L163" s="172"/>
      <c r="M163" s="176"/>
      <c r="T163" s="177"/>
      <c r="AT163" s="173" t="s">
        <v>214</v>
      </c>
      <c r="AU163" s="173" t="s">
        <v>91</v>
      </c>
      <c r="AV163" s="13" t="s">
        <v>80</v>
      </c>
      <c r="AW163" s="13" t="s">
        <v>29</v>
      </c>
      <c r="AX163" s="13" t="s">
        <v>72</v>
      </c>
      <c r="AY163" s="173" t="s">
        <v>207</v>
      </c>
    </row>
    <row r="164" spans="2:65" s="11" customFormat="1" x14ac:dyDescent="0.2">
      <c r="B164" s="152"/>
      <c r="D164" s="153" t="s">
        <v>214</v>
      </c>
      <c r="E164" s="154" t="s">
        <v>1</v>
      </c>
      <c r="F164" s="155" t="s">
        <v>285</v>
      </c>
      <c r="H164" s="156">
        <v>2970.3</v>
      </c>
      <c r="I164" s="157"/>
      <c r="L164" s="152"/>
      <c r="M164" s="158"/>
      <c r="T164" s="159"/>
      <c r="AT164" s="154" t="s">
        <v>214</v>
      </c>
      <c r="AU164" s="154" t="s">
        <v>91</v>
      </c>
      <c r="AV164" s="11" t="s">
        <v>91</v>
      </c>
      <c r="AW164" s="11" t="s">
        <v>29</v>
      </c>
      <c r="AX164" s="11" t="s">
        <v>80</v>
      </c>
      <c r="AY164" s="154" t="s">
        <v>207</v>
      </c>
    </row>
    <row r="165" spans="2:65" s="1" customFormat="1" ht="24.15" customHeight="1" x14ac:dyDescent="0.2">
      <c r="B165" s="137"/>
      <c r="C165" s="138" t="s">
        <v>286</v>
      </c>
      <c r="D165" s="138" t="s">
        <v>208</v>
      </c>
      <c r="E165" s="227" t="s">
        <v>287</v>
      </c>
      <c r="F165" s="228" t="s">
        <v>288</v>
      </c>
      <c r="G165" s="229" t="s">
        <v>235</v>
      </c>
      <c r="H165" s="230">
        <v>5461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289</v>
      </c>
    </row>
    <row r="166" spans="2:65" s="13" customFormat="1" x14ac:dyDescent="0.2">
      <c r="B166" s="172"/>
      <c r="D166" s="153" t="s">
        <v>214</v>
      </c>
      <c r="E166" s="173" t="s">
        <v>1</v>
      </c>
      <c r="F166" s="174" t="s">
        <v>239</v>
      </c>
      <c r="H166" s="173" t="s">
        <v>1</v>
      </c>
      <c r="I166" s="175"/>
      <c r="L166" s="172"/>
      <c r="M166" s="176"/>
      <c r="T166" s="177"/>
      <c r="AT166" s="173" t="s">
        <v>214</v>
      </c>
      <c r="AU166" s="173" t="s">
        <v>91</v>
      </c>
      <c r="AV166" s="13" t="s">
        <v>80</v>
      </c>
      <c r="AW166" s="13" t="s">
        <v>29</v>
      </c>
      <c r="AX166" s="13" t="s">
        <v>72</v>
      </c>
      <c r="AY166" s="173" t="s">
        <v>207</v>
      </c>
    </row>
    <row r="167" spans="2:65" s="11" customFormat="1" x14ac:dyDescent="0.2">
      <c r="B167" s="152"/>
      <c r="D167" s="153" t="s">
        <v>214</v>
      </c>
      <c r="E167" s="154" t="s">
        <v>1</v>
      </c>
      <c r="F167" s="155" t="s">
        <v>290</v>
      </c>
      <c r="H167" s="156">
        <v>5461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80</v>
      </c>
      <c r="AY167" s="154" t="s">
        <v>207</v>
      </c>
    </row>
    <row r="168" spans="2:65" s="1" customFormat="1" ht="24.15" customHeight="1" x14ac:dyDescent="0.2">
      <c r="B168" s="137"/>
      <c r="C168" s="138" t="s">
        <v>80</v>
      </c>
      <c r="D168" s="192" t="s">
        <v>208</v>
      </c>
      <c r="E168" s="139" t="s">
        <v>291</v>
      </c>
      <c r="F168" s="140" t="s">
        <v>292</v>
      </c>
      <c r="G168" s="141" t="s">
        <v>235</v>
      </c>
      <c r="H168" s="142">
        <v>98.6</v>
      </c>
      <c r="I168" s="143"/>
      <c r="J168" s="144">
        <f>ROUND(I168*H168,2)</f>
        <v>0</v>
      </c>
      <c r="K168" s="145"/>
      <c r="L168" s="32"/>
      <c r="M168" s="146" t="s">
        <v>1</v>
      </c>
      <c r="N168" s="147" t="s">
        <v>38</v>
      </c>
      <c r="P168" s="148">
        <f>O168*H168</f>
        <v>0</v>
      </c>
      <c r="Q168" s="148">
        <v>0</v>
      </c>
      <c r="R168" s="148">
        <f>Q168*H168</f>
        <v>0</v>
      </c>
      <c r="S168" s="148">
        <v>0.26</v>
      </c>
      <c r="T168" s="149">
        <f>S168*H168</f>
        <v>25.635999999999999</v>
      </c>
      <c r="AR168" s="150" t="s">
        <v>236</v>
      </c>
      <c r="AT168" s="150" t="s">
        <v>208</v>
      </c>
      <c r="AU168" s="150" t="s">
        <v>91</v>
      </c>
      <c r="AY168" s="17" t="s">
        <v>207</v>
      </c>
      <c r="BE168" s="151">
        <f>IF(N168="základná",J168,0)</f>
        <v>0</v>
      </c>
      <c r="BF168" s="151">
        <f>IF(N168="znížená",J168,0)</f>
        <v>0</v>
      </c>
      <c r="BG168" s="151">
        <f>IF(N168="zákl. prenesená",J168,0)</f>
        <v>0</v>
      </c>
      <c r="BH168" s="151">
        <f>IF(N168="zníž. prenesená",J168,0)</f>
        <v>0</v>
      </c>
      <c r="BI168" s="151">
        <f>IF(N168="nulová",J168,0)</f>
        <v>0</v>
      </c>
      <c r="BJ168" s="17" t="s">
        <v>91</v>
      </c>
      <c r="BK168" s="151">
        <f>ROUND(I168*H168,2)</f>
        <v>0</v>
      </c>
      <c r="BL168" s="17" t="s">
        <v>236</v>
      </c>
      <c r="BM168" s="150" t="s">
        <v>293</v>
      </c>
    </row>
    <row r="169" spans="2:65" s="13" customFormat="1" ht="20.399999999999999" x14ac:dyDescent="0.2">
      <c r="B169" s="172"/>
      <c r="D169" s="153" t="s">
        <v>214</v>
      </c>
      <c r="E169" s="173" t="s">
        <v>1</v>
      </c>
      <c r="F169" s="174" t="s">
        <v>294</v>
      </c>
      <c r="H169" s="173" t="s">
        <v>1</v>
      </c>
      <c r="I169" s="175"/>
      <c r="L169" s="172"/>
      <c r="M169" s="176"/>
      <c r="T169" s="177"/>
      <c r="AT169" s="173" t="s">
        <v>214</v>
      </c>
      <c r="AU169" s="173" t="s">
        <v>91</v>
      </c>
      <c r="AV169" s="13" t="s">
        <v>80</v>
      </c>
      <c r="AW169" s="13" t="s">
        <v>29</v>
      </c>
      <c r="AX169" s="13" t="s">
        <v>72</v>
      </c>
      <c r="AY169" s="173" t="s">
        <v>207</v>
      </c>
    </row>
    <row r="170" spans="2:65" s="11" customFormat="1" x14ac:dyDescent="0.2">
      <c r="B170" s="152"/>
      <c r="D170" s="153" t="s">
        <v>214</v>
      </c>
      <c r="E170" s="154" t="s">
        <v>1</v>
      </c>
      <c r="F170" s="155" t="s">
        <v>295</v>
      </c>
      <c r="H170" s="156">
        <v>98.6</v>
      </c>
      <c r="I170" s="157"/>
      <c r="L170" s="152"/>
      <c r="M170" s="158"/>
      <c r="T170" s="159"/>
      <c r="AT170" s="154" t="s">
        <v>214</v>
      </c>
      <c r="AU170" s="154" t="s">
        <v>91</v>
      </c>
      <c r="AV170" s="11" t="s">
        <v>91</v>
      </c>
      <c r="AW170" s="11" t="s">
        <v>29</v>
      </c>
      <c r="AX170" s="11" t="s">
        <v>80</v>
      </c>
      <c r="AY170" s="154" t="s">
        <v>207</v>
      </c>
    </row>
    <row r="171" spans="2:65" s="1" customFormat="1" ht="37.799999999999997" customHeight="1" x14ac:dyDescent="0.2">
      <c r="B171" s="137"/>
      <c r="C171" s="138" t="s">
        <v>91</v>
      </c>
      <c r="D171" s="192" t="s">
        <v>208</v>
      </c>
      <c r="E171" s="139" t="s">
        <v>296</v>
      </c>
      <c r="F171" s="140" t="s">
        <v>297</v>
      </c>
      <c r="G171" s="141" t="s">
        <v>235</v>
      </c>
      <c r="H171" s="142">
        <v>53</v>
      </c>
      <c r="I171" s="143"/>
      <c r="J171" s="144">
        <f>ROUND(I171*H171,2)</f>
        <v>0</v>
      </c>
      <c r="K171" s="145"/>
      <c r="L171" s="32"/>
      <c r="M171" s="146" t="s">
        <v>1</v>
      </c>
      <c r="N171" s="147" t="s">
        <v>38</v>
      </c>
      <c r="P171" s="148">
        <f>O171*H171</f>
        <v>0</v>
      </c>
      <c r="Q171" s="148">
        <v>0</v>
      </c>
      <c r="R171" s="148">
        <f>Q171*H171</f>
        <v>0</v>
      </c>
      <c r="S171" s="148">
        <v>0.13</v>
      </c>
      <c r="T171" s="149">
        <f>S171*H171</f>
        <v>6.8900000000000006</v>
      </c>
      <c r="AR171" s="150" t="s">
        <v>236</v>
      </c>
      <c r="AT171" s="150" t="s">
        <v>208</v>
      </c>
      <c r="AU171" s="150" t="s">
        <v>91</v>
      </c>
      <c r="AY171" s="17" t="s">
        <v>207</v>
      </c>
      <c r="BE171" s="151">
        <f>IF(N171="základná",J171,0)</f>
        <v>0</v>
      </c>
      <c r="BF171" s="151">
        <f>IF(N171="znížená",J171,0)</f>
        <v>0</v>
      </c>
      <c r="BG171" s="151">
        <f>IF(N171="zákl. prenesená",J171,0)</f>
        <v>0</v>
      </c>
      <c r="BH171" s="151">
        <f>IF(N171="zníž. prenesená",J171,0)</f>
        <v>0</v>
      </c>
      <c r="BI171" s="151">
        <f>IF(N171="nulová",J171,0)</f>
        <v>0</v>
      </c>
      <c r="BJ171" s="17" t="s">
        <v>91</v>
      </c>
      <c r="BK171" s="151">
        <f>ROUND(I171*H171,2)</f>
        <v>0</v>
      </c>
      <c r="BL171" s="17" t="s">
        <v>236</v>
      </c>
      <c r="BM171" s="150" t="s">
        <v>298</v>
      </c>
    </row>
    <row r="172" spans="2:65" s="13" customFormat="1" x14ac:dyDescent="0.2">
      <c r="B172" s="172"/>
      <c r="D172" s="153" t="s">
        <v>214</v>
      </c>
      <c r="E172" s="173" t="s">
        <v>1</v>
      </c>
      <c r="F172" s="174" t="s">
        <v>299</v>
      </c>
      <c r="H172" s="173" t="s">
        <v>1</v>
      </c>
      <c r="I172" s="175"/>
      <c r="L172" s="172"/>
      <c r="M172" s="176"/>
      <c r="T172" s="177"/>
      <c r="AT172" s="173" t="s">
        <v>214</v>
      </c>
      <c r="AU172" s="173" t="s">
        <v>91</v>
      </c>
      <c r="AV172" s="13" t="s">
        <v>80</v>
      </c>
      <c r="AW172" s="13" t="s">
        <v>29</v>
      </c>
      <c r="AX172" s="13" t="s">
        <v>72</v>
      </c>
      <c r="AY172" s="173" t="s">
        <v>207</v>
      </c>
    </row>
    <row r="173" spans="2:65" s="11" customFormat="1" x14ac:dyDescent="0.2">
      <c r="B173" s="152"/>
      <c r="D173" s="153" t="s">
        <v>214</v>
      </c>
      <c r="E173" s="154" t="s">
        <v>1</v>
      </c>
      <c r="F173" s="155" t="s">
        <v>300</v>
      </c>
      <c r="H173" s="156">
        <v>53</v>
      </c>
      <c r="I173" s="157"/>
      <c r="L173" s="152"/>
      <c r="M173" s="158"/>
      <c r="T173" s="159"/>
      <c r="AT173" s="154" t="s">
        <v>214</v>
      </c>
      <c r="AU173" s="154" t="s">
        <v>91</v>
      </c>
      <c r="AV173" s="11" t="s">
        <v>91</v>
      </c>
      <c r="AW173" s="11" t="s">
        <v>29</v>
      </c>
      <c r="AX173" s="11" t="s">
        <v>80</v>
      </c>
      <c r="AY173" s="154" t="s">
        <v>207</v>
      </c>
    </row>
    <row r="174" spans="2:65" s="1" customFormat="1" ht="37.799999999999997" customHeight="1" x14ac:dyDescent="0.2">
      <c r="B174" s="137"/>
      <c r="C174" s="138" t="s">
        <v>275</v>
      </c>
      <c r="D174" s="192" t="s">
        <v>208</v>
      </c>
      <c r="E174" s="139" t="s">
        <v>301</v>
      </c>
      <c r="F174" s="140" t="s">
        <v>302</v>
      </c>
      <c r="G174" s="141" t="s">
        <v>235</v>
      </c>
      <c r="H174" s="142">
        <v>150.5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0.23499999999999999</v>
      </c>
      <c r="T174" s="149">
        <f>S174*H174</f>
        <v>35.3675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303</v>
      </c>
    </row>
    <row r="175" spans="2:65" s="13" customFormat="1" x14ac:dyDescent="0.2">
      <c r="B175" s="172"/>
      <c r="D175" s="153" t="s">
        <v>214</v>
      </c>
      <c r="E175" s="173" t="s">
        <v>1</v>
      </c>
      <c r="F175" s="174" t="s">
        <v>304</v>
      </c>
      <c r="H175" s="173" t="s">
        <v>1</v>
      </c>
      <c r="I175" s="175"/>
      <c r="L175" s="172"/>
      <c r="M175" s="176"/>
      <c r="T175" s="177"/>
      <c r="AT175" s="173" t="s">
        <v>214</v>
      </c>
      <c r="AU175" s="173" t="s">
        <v>91</v>
      </c>
      <c r="AV175" s="13" t="s">
        <v>80</v>
      </c>
      <c r="AW175" s="13" t="s">
        <v>29</v>
      </c>
      <c r="AX175" s="13" t="s">
        <v>72</v>
      </c>
      <c r="AY175" s="173" t="s">
        <v>207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305</v>
      </c>
      <c r="H176" s="156">
        <v>150.5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80</v>
      </c>
      <c r="AY176" s="154" t="s">
        <v>207</v>
      </c>
    </row>
    <row r="177" spans="2:65" s="1" customFormat="1" ht="37.799999999999997" customHeight="1" x14ac:dyDescent="0.2">
      <c r="B177" s="137"/>
      <c r="C177" s="138" t="s">
        <v>236</v>
      </c>
      <c r="D177" s="192" t="s">
        <v>208</v>
      </c>
      <c r="E177" s="139" t="s">
        <v>301</v>
      </c>
      <c r="F177" s="140" t="s">
        <v>302</v>
      </c>
      <c r="G177" s="141" t="s">
        <v>235</v>
      </c>
      <c r="H177" s="142">
        <v>98.6</v>
      </c>
      <c r="I177" s="143"/>
      <c r="J177" s="144">
        <f>ROUND(I177*H177,2)</f>
        <v>0</v>
      </c>
      <c r="K177" s="145"/>
      <c r="L177" s="32"/>
      <c r="M177" s="146" t="s">
        <v>1</v>
      </c>
      <c r="N177" s="147" t="s">
        <v>38</v>
      </c>
      <c r="P177" s="148">
        <f>O177*H177</f>
        <v>0</v>
      </c>
      <c r="Q177" s="148">
        <v>0</v>
      </c>
      <c r="R177" s="148">
        <f>Q177*H177</f>
        <v>0</v>
      </c>
      <c r="S177" s="148">
        <v>0.23499999999999999</v>
      </c>
      <c r="T177" s="149">
        <f>S177*H177</f>
        <v>23.170999999999996</v>
      </c>
      <c r="AR177" s="150" t="s">
        <v>236</v>
      </c>
      <c r="AT177" s="150" t="s">
        <v>208</v>
      </c>
      <c r="AU177" s="150" t="s">
        <v>91</v>
      </c>
      <c r="AY177" s="17" t="s">
        <v>207</v>
      </c>
      <c r="BE177" s="151">
        <f>IF(N177="základná",J177,0)</f>
        <v>0</v>
      </c>
      <c r="BF177" s="151">
        <f>IF(N177="znížená",J177,0)</f>
        <v>0</v>
      </c>
      <c r="BG177" s="151">
        <f>IF(N177="zákl. prenesená",J177,0)</f>
        <v>0</v>
      </c>
      <c r="BH177" s="151">
        <f>IF(N177="zníž. prenesená",J177,0)</f>
        <v>0</v>
      </c>
      <c r="BI177" s="151">
        <f>IF(N177="nulová",J177,0)</f>
        <v>0</v>
      </c>
      <c r="BJ177" s="17" t="s">
        <v>91</v>
      </c>
      <c r="BK177" s="151">
        <f>ROUND(I177*H177,2)</f>
        <v>0</v>
      </c>
      <c r="BL177" s="17" t="s">
        <v>236</v>
      </c>
      <c r="BM177" s="150" t="s">
        <v>306</v>
      </c>
    </row>
    <row r="178" spans="2:65" s="13" customFormat="1" x14ac:dyDescent="0.2">
      <c r="B178" s="172"/>
      <c r="D178" s="153" t="s">
        <v>214</v>
      </c>
      <c r="E178" s="173" t="s">
        <v>1</v>
      </c>
      <c r="F178" s="174" t="s">
        <v>307</v>
      </c>
      <c r="H178" s="173" t="s">
        <v>1</v>
      </c>
      <c r="I178" s="175"/>
      <c r="L178" s="172"/>
      <c r="M178" s="176"/>
      <c r="T178" s="177"/>
      <c r="AT178" s="173" t="s">
        <v>214</v>
      </c>
      <c r="AU178" s="173" t="s">
        <v>91</v>
      </c>
      <c r="AV178" s="13" t="s">
        <v>80</v>
      </c>
      <c r="AW178" s="13" t="s">
        <v>29</v>
      </c>
      <c r="AX178" s="13" t="s">
        <v>72</v>
      </c>
      <c r="AY178" s="173" t="s">
        <v>207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308</v>
      </c>
      <c r="H179" s="156">
        <v>98.6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" customFormat="1" ht="37.799999999999997" customHeight="1" x14ac:dyDescent="0.2">
      <c r="B180" s="137"/>
      <c r="C180" s="138" t="s">
        <v>206</v>
      </c>
      <c r="D180" s="192" t="s">
        <v>208</v>
      </c>
      <c r="E180" s="139" t="s">
        <v>301</v>
      </c>
      <c r="F180" s="140" t="s">
        <v>302</v>
      </c>
      <c r="G180" s="141" t="s">
        <v>235</v>
      </c>
      <c r="H180" s="142">
        <v>98.6</v>
      </c>
      <c r="I180" s="143"/>
      <c r="J180" s="144">
        <f>ROUND(I180*H180,2)</f>
        <v>0</v>
      </c>
      <c r="K180" s="145"/>
      <c r="L180" s="32"/>
      <c r="M180" s="146" t="s">
        <v>1</v>
      </c>
      <c r="N180" s="147" t="s">
        <v>38</v>
      </c>
      <c r="P180" s="148">
        <f>O180*H180</f>
        <v>0</v>
      </c>
      <c r="Q180" s="148">
        <v>0</v>
      </c>
      <c r="R180" s="148">
        <f>Q180*H180</f>
        <v>0</v>
      </c>
      <c r="S180" s="148">
        <v>0.23499999999999999</v>
      </c>
      <c r="T180" s="149">
        <f>S180*H180</f>
        <v>23.170999999999996</v>
      </c>
      <c r="AR180" s="150" t="s">
        <v>236</v>
      </c>
      <c r="AT180" s="150" t="s">
        <v>208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309</v>
      </c>
    </row>
    <row r="181" spans="2:65" s="13" customFormat="1" ht="20.399999999999999" x14ac:dyDescent="0.2">
      <c r="B181" s="172"/>
      <c r="D181" s="153" t="s">
        <v>214</v>
      </c>
      <c r="E181" s="173" t="s">
        <v>1</v>
      </c>
      <c r="F181" s="174" t="s">
        <v>294</v>
      </c>
      <c r="H181" s="173" t="s">
        <v>1</v>
      </c>
      <c r="I181" s="175"/>
      <c r="L181" s="172"/>
      <c r="M181" s="176"/>
      <c r="T181" s="177"/>
      <c r="AT181" s="173" t="s">
        <v>214</v>
      </c>
      <c r="AU181" s="173" t="s">
        <v>91</v>
      </c>
      <c r="AV181" s="13" t="s">
        <v>80</v>
      </c>
      <c r="AW181" s="13" t="s">
        <v>29</v>
      </c>
      <c r="AX181" s="13" t="s">
        <v>72</v>
      </c>
      <c r="AY181" s="173" t="s">
        <v>207</v>
      </c>
    </row>
    <row r="182" spans="2:65" s="11" customFormat="1" x14ac:dyDescent="0.2">
      <c r="B182" s="152"/>
      <c r="D182" s="153" t="s">
        <v>214</v>
      </c>
      <c r="E182" s="154" t="s">
        <v>1</v>
      </c>
      <c r="F182" s="155" t="s">
        <v>310</v>
      </c>
      <c r="H182" s="156">
        <v>98.6</v>
      </c>
      <c r="I182" s="157"/>
      <c r="L182" s="152"/>
      <c r="M182" s="158"/>
      <c r="T182" s="159"/>
      <c r="AT182" s="154" t="s">
        <v>214</v>
      </c>
      <c r="AU182" s="154" t="s">
        <v>91</v>
      </c>
      <c r="AV182" s="11" t="s">
        <v>91</v>
      </c>
      <c r="AW182" s="11" t="s">
        <v>29</v>
      </c>
      <c r="AX182" s="11" t="s">
        <v>80</v>
      </c>
      <c r="AY182" s="154" t="s">
        <v>207</v>
      </c>
    </row>
    <row r="183" spans="2:65" s="1" customFormat="1" ht="37.799999999999997" customHeight="1" x14ac:dyDescent="0.2">
      <c r="B183" s="137"/>
      <c r="C183" s="138" t="s">
        <v>311</v>
      </c>
      <c r="D183" s="192" t="s">
        <v>208</v>
      </c>
      <c r="E183" s="139" t="s">
        <v>312</v>
      </c>
      <c r="F183" s="140" t="s">
        <v>313</v>
      </c>
      <c r="G183" s="141" t="s">
        <v>235</v>
      </c>
      <c r="H183" s="142">
        <v>150.5</v>
      </c>
      <c r="I183" s="143"/>
      <c r="J183" s="144">
        <f>ROUND(I183*H183,2)</f>
        <v>0</v>
      </c>
      <c r="K183" s="145"/>
      <c r="L183" s="32"/>
      <c r="M183" s="146" t="s">
        <v>1</v>
      </c>
      <c r="N183" s="147" t="s">
        <v>38</v>
      </c>
      <c r="P183" s="148">
        <f>O183*H183</f>
        <v>0</v>
      </c>
      <c r="Q183" s="148">
        <v>0</v>
      </c>
      <c r="R183" s="148">
        <f>Q183*H183</f>
        <v>0</v>
      </c>
      <c r="S183" s="148">
        <v>0.4</v>
      </c>
      <c r="T183" s="149">
        <f>S183*H183</f>
        <v>60.2</v>
      </c>
      <c r="AR183" s="150" t="s">
        <v>236</v>
      </c>
      <c r="AT183" s="150" t="s">
        <v>208</v>
      </c>
      <c r="AU183" s="150" t="s">
        <v>91</v>
      </c>
      <c r="AY183" s="17" t="s">
        <v>207</v>
      </c>
      <c r="BE183" s="151">
        <f>IF(N183="základná",J183,0)</f>
        <v>0</v>
      </c>
      <c r="BF183" s="151">
        <f>IF(N183="znížená",J183,0)</f>
        <v>0</v>
      </c>
      <c r="BG183" s="151">
        <f>IF(N183="zákl. prenesená",J183,0)</f>
        <v>0</v>
      </c>
      <c r="BH183" s="151">
        <f>IF(N183="zníž. prenesená",J183,0)</f>
        <v>0</v>
      </c>
      <c r="BI183" s="151">
        <f>IF(N183="nulová",J183,0)</f>
        <v>0</v>
      </c>
      <c r="BJ183" s="17" t="s">
        <v>91</v>
      </c>
      <c r="BK183" s="151">
        <f>ROUND(I183*H183,2)</f>
        <v>0</v>
      </c>
      <c r="BL183" s="17" t="s">
        <v>236</v>
      </c>
      <c r="BM183" s="150" t="s">
        <v>314</v>
      </c>
    </row>
    <row r="184" spans="2:65" s="13" customFormat="1" x14ac:dyDescent="0.2">
      <c r="B184" s="172"/>
      <c r="D184" s="153" t="s">
        <v>214</v>
      </c>
      <c r="E184" s="173" t="s">
        <v>1</v>
      </c>
      <c r="F184" s="174" t="s">
        <v>304</v>
      </c>
      <c r="H184" s="173" t="s">
        <v>1</v>
      </c>
      <c r="I184" s="175"/>
      <c r="L184" s="172"/>
      <c r="M184" s="176"/>
      <c r="T184" s="177"/>
      <c r="AT184" s="173" t="s">
        <v>214</v>
      </c>
      <c r="AU184" s="173" t="s">
        <v>91</v>
      </c>
      <c r="AV184" s="13" t="s">
        <v>80</v>
      </c>
      <c r="AW184" s="13" t="s">
        <v>29</v>
      </c>
      <c r="AX184" s="13" t="s">
        <v>72</v>
      </c>
      <c r="AY184" s="173" t="s">
        <v>207</v>
      </c>
    </row>
    <row r="185" spans="2:65" s="11" customFormat="1" x14ac:dyDescent="0.2">
      <c r="B185" s="152"/>
      <c r="D185" s="153" t="s">
        <v>214</v>
      </c>
      <c r="E185" s="154" t="s">
        <v>1</v>
      </c>
      <c r="F185" s="155" t="s">
        <v>315</v>
      </c>
      <c r="H185" s="156">
        <v>150.5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29</v>
      </c>
      <c r="AX185" s="11" t="s">
        <v>80</v>
      </c>
      <c r="AY185" s="154" t="s">
        <v>207</v>
      </c>
    </row>
    <row r="186" spans="2:65" s="1" customFormat="1" ht="37.799999999999997" customHeight="1" x14ac:dyDescent="0.2">
      <c r="B186" s="137"/>
      <c r="C186" s="138" t="s">
        <v>316</v>
      </c>
      <c r="D186" s="192" t="s">
        <v>208</v>
      </c>
      <c r="E186" s="139" t="s">
        <v>312</v>
      </c>
      <c r="F186" s="140" t="s">
        <v>313</v>
      </c>
      <c r="G186" s="141" t="s">
        <v>235</v>
      </c>
      <c r="H186" s="142">
        <v>83</v>
      </c>
      <c r="I186" s="143"/>
      <c r="J186" s="144">
        <f>ROUND(I186*H186,2)</f>
        <v>0</v>
      </c>
      <c r="K186" s="145"/>
      <c r="L186" s="32"/>
      <c r="M186" s="146" t="s">
        <v>1</v>
      </c>
      <c r="N186" s="147" t="s">
        <v>38</v>
      </c>
      <c r="P186" s="148">
        <f>O186*H186</f>
        <v>0</v>
      </c>
      <c r="Q186" s="148">
        <v>0</v>
      </c>
      <c r="R186" s="148">
        <f>Q186*H186</f>
        <v>0</v>
      </c>
      <c r="S186" s="148">
        <v>0.4</v>
      </c>
      <c r="T186" s="149">
        <f>S186*H186</f>
        <v>33.200000000000003</v>
      </c>
      <c r="AR186" s="150" t="s">
        <v>236</v>
      </c>
      <c r="AT186" s="150" t="s">
        <v>208</v>
      </c>
      <c r="AU186" s="150" t="s">
        <v>91</v>
      </c>
      <c r="AY186" s="17" t="s">
        <v>207</v>
      </c>
      <c r="BE186" s="151">
        <f>IF(N186="základná",J186,0)</f>
        <v>0</v>
      </c>
      <c r="BF186" s="151">
        <f>IF(N186="znížená",J186,0)</f>
        <v>0</v>
      </c>
      <c r="BG186" s="151">
        <f>IF(N186="zákl. prenesená",J186,0)</f>
        <v>0</v>
      </c>
      <c r="BH186" s="151">
        <f>IF(N186="zníž. prenesená",J186,0)</f>
        <v>0</v>
      </c>
      <c r="BI186" s="151">
        <f>IF(N186="nulová",J186,0)</f>
        <v>0</v>
      </c>
      <c r="BJ186" s="17" t="s">
        <v>91</v>
      </c>
      <c r="BK186" s="151">
        <f>ROUND(I186*H186,2)</f>
        <v>0</v>
      </c>
      <c r="BL186" s="17" t="s">
        <v>236</v>
      </c>
      <c r="BM186" s="150" t="s">
        <v>317</v>
      </c>
    </row>
    <row r="187" spans="2:65" s="13" customFormat="1" x14ac:dyDescent="0.2">
      <c r="B187" s="172"/>
      <c r="D187" s="153" t="s">
        <v>214</v>
      </c>
      <c r="E187" s="173" t="s">
        <v>1</v>
      </c>
      <c r="F187" s="174" t="s">
        <v>318</v>
      </c>
      <c r="H187" s="173" t="s">
        <v>1</v>
      </c>
      <c r="I187" s="175"/>
      <c r="L187" s="172"/>
      <c r="M187" s="176"/>
      <c r="T187" s="177"/>
      <c r="AT187" s="173" t="s">
        <v>214</v>
      </c>
      <c r="AU187" s="173" t="s">
        <v>91</v>
      </c>
      <c r="AV187" s="13" t="s">
        <v>80</v>
      </c>
      <c r="AW187" s="13" t="s">
        <v>29</v>
      </c>
      <c r="AX187" s="13" t="s">
        <v>72</v>
      </c>
      <c r="AY187" s="173" t="s">
        <v>207</v>
      </c>
    </row>
    <row r="188" spans="2:65" s="11" customFormat="1" x14ac:dyDescent="0.2">
      <c r="B188" s="152"/>
      <c r="D188" s="153" t="s">
        <v>214</v>
      </c>
      <c r="E188" s="154" t="s">
        <v>1</v>
      </c>
      <c r="F188" s="155" t="s">
        <v>319</v>
      </c>
      <c r="H188" s="156">
        <v>83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80</v>
      </c>
      <c r="AY188" s="154" t="s">
        <v>207</v>
      </c>
    </row>
    <row r="189" spans="2:65" s="1" customFormat="1" ht="37.799999999999997" customHeight="1" x14ac:dyDescent="0.2">
      <c r="B189" s="137"/>
      <c r="C189" s="138" t="s">
        <v>320</v>
      </c>
      <c r="D189" s="192" t="s">
        <v>208</v>
      </c>
      <c r="E189" s="139" t="s">
        <v>312</v>
      </c>
      <c r="F189" s="140" t="s">
        <v>313</v>
      </c>
      <c r="G189" s="141" t="s">
        <v>235</v>
      </c>
      <c r="H189" s="142">
        <v>35.5</v>
      </c>
      <c r="I189" s="143"/>
      <c r="J189" s="144">
        <f>ROUND(I189*H189,2)</f>
        <v>0</v>
      </c>
      <c r="K189" s="145"/>
      <c r="L189" s="32"/>
      <c r="M189" s="146" t="s">
        <v>1</v>
      </c>
      <c r="N189" s="147" t="s">
        <v>38</v>
      </c>
      <c r="P189" s="148">
        <f>O189*H189</f>
        <v>0</v>
      </c>
      <c r="Q189" s="148">
        <v>0</v>
      </c>
      <c r="R189" s="148">
        <f>Q189*H189</f>
        <v>0</v>
      </c>
      <c r="S189" s="148">
        <v>0.4</v>
      </c>
      <c r="T189" s="149">
        <f>S189*H189</f>
        <v>14.200000000000001</v>
      </c>
      <c r="AR189" s="150" t="s">
        <v>236</v>
      </c>
      <c r="AT189" s="150" t="s">
        <v>208</v>
      </c>
      <c r="AU189" s="150" t="s">
        <v>91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236</v>
      </c>
      <c r="BM189" s="150" t="s">
        <v>321</v>
      </c>
    </row>
    <row r="190" spans="2:65" s="13" customFormat="1" ht="20.399999999999999" x14ac:dyDescent="0.2">
      <c r="B190" s="172"/>
      <c r="D190" s="153" t="s">
        <v>214</v>
      </c>
      <c r="E190" s="173" t="s">
        <v>1</v>
      </c>
      <c r="F190" s="174" t="s">
        <v>322</v>
      </c>
      <c r="H190" s="173" t="s">
        <v>1</v>
      </c>
      <c r="I190" s="175"/>
      <c r="L190" s="172"/>
      <c r="M190" s="176"/>
      <c r="T190" s="177"/>
      <c r="AT190" s="173" t="s">
        <v>214</v>
      </c>
      <c r="AU190" s="173" t="s">
        <v>91</v>
      </c>
      <c r="AV190" s="13" t="s">
        <v>80</v>
      </c>
      <c r="AW190" s="13" t="s">
        <v>29</v>
      </c>
      <c r="AX190" s="13" t="s">
        <v>72</v>
      </c>
      <c r="AY190" s="173" t="s">
        <v>207</v>
      </c>
    </row>
    <row r="191" spans="2:65" s="11" customFormat="1" x14ac:dyDescent="0.2">
      <c r="B191" s="152"/>
      <c r="D191" s="153" t="s">
        <v>214</v>
      </c>
      <c r="E191" s="154" t="s">
        <v>1</v>
      </c>
      <c r="F191" s="155" t="s">
        <v>323</v>
      </c>
      <c r="H191" s="156">
        <v>35.5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29</v>
      </c>
      <c r="AX191" s="11" t="s">
        <v>80</v>
      </c>
      <c r="AY191" s="154" t="s">
        <v>207</v>
      </c>
    </row>
    <row r="192" spans="2:65" s="1" customFormat="1" ht="44.25" customHeight="1" x14ac:dyDescent="0.2">
      <c r="B192" s="137"/>
      <c r="C192" s="138" t="s">
        <v>324</v>
      </c>
      <c r="D192" s="192" t="s">
        <v>208</v>
      </c>
      <c r="E192" s="139" t="s">
        <v>325</v>
      </c>
      <c r="F192" s="140" t="s">
        <v>326</v>
      </c>
      <c r="G192" s="141" t="s">
        <v>235</v>
      </c>
      <c r="H192" s="142">
        <v>566.79999999999995</v>
      </c>
      <c r="I192" s="143"/>
      <c r="J192" s="144">
        <f>ROUND(I192*H192,2)</f>
        <v>0</v>
      </c>
      <c r="K192" s="145"/>
      <c r="L192" s="32"/>
      <c r="M192" s="146" t="s">
        <v>1</v>
      </c>
      <c r="N192" s="147" t="s">
        <v>38</v>
      </c>
      <c r="P192" s="148">
        <f>O192*H192</f>
        <v>0</v>
      </c>
      <c r="Q192" s="148">
        <v>0</v>
      </c>
      <c r="R192" s="148">
        <f>Q192*H192</f>
        <v>0</v>
      </c>
      <c r="S192" s="148">
        <v>0.23499999999999999</v>
      </c>
      <c r="T192" s="149">
        <f>S192*H192</f>
        <v>133.19799999999998</v>
      </c>
      <c r="AR192" s="150" t="s">
        <v>236</v>
      </c>
      <c r="AT192" s="150" t="s">
        <v>208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327</v>
      </c>
    </row>
    <row r="193" spans="2:65" s="13" customFormat="1" x14ac:dyDescent="0.2">
      <c r="B193" s="172"/>
      <c r="D193" s="153" t="s">
        <v>214</v>
      </c>
      <c r="E193" s="173" t="s">
        <v>1</v>
      </c>
      <c r="F193" s="174" t="s">
        <v>328</v>
      </c>
      <c r="H193" s="173" t="s">
        <v>1</v>
      </c>
      <c r="I193" s="175"/>
      <c r="L193" s="172"/>
      <c r="M193" s="176"/>
      <c r="T193" s="177"/>
      <c r="AT193" s="173" t="s">
        <v>214</v>
      </c>
      <c r="AU193" s="173" t="s">
        <v>91</v>
      </c>
      <c r="AV193" s="13" t="s">
        <v>80</v>
      </c>
      <c r="AW193" s="13" t="s">
        <v>29</v>
      </c>
      <c r="AX193" s="13" t="s">
        <v>72</v>
      </c>
      <c r="AY193" s="173" t="s">
        <v>207</v>
      </c>
    </row>
    <row r="194" spans="2:65" s="11" customFormat="1" x14ac:dyDescent="0.2">
      <c r="B194" s="152"/>
      <c r="D194" s="153" t="s">
        <v>214</v>
      </c>
      <c r="E194" s="154" t="s">
        <v>1</v>
      </c>
      <c r="F194" s="155" t="s">
        <v>329</v>
      </c>
      <c r="H194" s="156">
        <v>566.79999999999995</v>
      </c>
      <c r="I194" s="157"/>
      <c r="L194" s="152"/>
      <c r="M194" s="158"/>
      <c r="T194" s="159"/>
      <c r="AT194" s="154" t="s">
        <v>214</v>
      </c>
      <c r="AU194" s="154" t="s">
        <v>91</v>
      </c>
      <c r="AV194" s="11" t="s">
        <v>91</v>
      </c>
      <c r="AW194" s="11" t="s">
        <v>29</v>
      </c>
      <c r="AX194" s="11" t="s">
        <v>80</v>
      </c>
      <c r="AY194" s="154" t="s">
        <v>207</v>
      </c>
    </row>
    <row r="195" spans="2:65" s="1" customFormat="1" ht="44.25" customHeight="1" x14ac:dyDescent="0.2">
      <c r="B195" s="137"/>
      <c r="C195" s="138" t="s">
        <v>330</v>
      </c>
      <c r="D195" s="192" t="s">
        <v>208</v>
      </c>
      <c r="E195" s="139" t="s">
        <v>325</v>
      </c>
      <c r="F195" s="140" t="s">
        <v>326</v>
      </c>
      <c r="G195" s="141" t="s">
        <v>235</v>
      </c>
      <c r="H195" s="142">
        <v>1026.2</v>
      </c>
      <c r="I195" s="143"/>
      <c r="J195" s="144">
        <f>ROUND(I195*H195,2)</f>
        <v>0</v>
      </c>
      <c r="K195" s="145"/>
      <c r="L195" s="32"/>
      <c r="M195" s="146" t="s">
        <v>1</v>
      </c>
      <c r="N195" s="147" t="s">
        <v>38</v>
      </c>
      <c r="P195" s="148">
        <f>O195*H195</f>
        <v>0</v>
      </c>
      <c r="Q195" s="148">
        <v>0</v>
      </c>
      <c r="R195" s="148">
        <f>Q195*H195</f>
        <v>0</v>
      </c>
      <c r="S195" s="148">
        <v>0.23499999999999999</v>
      </c>
      <c r="T195" s="149">
        <f>S195*H195</f>
        <v>241.15700000000001</v>
      </c>
      <c r="AR195" s="150" t="s">
        <v>236</v>
      </c>
      <c r="AT195" s="150" t="s">
        <v>208</v>
      </c>
      <c r="AU195" s="150" t="s">
        <v>91</v>
      </c>
      <c r="AY195" s="17" t="s">
        <v>207</v>
      </c>
      <c r="BE195" s="151">
        <f>IF(N195="základná",J195,0)</f>
        <v>0</v>
      </c>
      <c r="BF195" s="151">
        <f>IF(N195="znížená",J195,0)</f>
        <v>0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7" t="s">
        <v>91</v>
      </c>
      <c r="BK195" s="151">
        <f>ROUND(I195*H195,2)</f>
        <v>0</v>
      </c>
      <c r="BL195" s="17" t="s">
        <v>236</v>
      </c>
      <c r="BM195" s="150" t="s">
        <v>331</v>
      </c>
    </row>
    <row r="196" spans="2:65" s="13" customFormat="1" x14ac:dyDescent="0.2">
      <c r="B196" s="172"/>
      <c r="D196" s="153" t="s">
        <v>214</v>
      </c>
      <c r="E196" s="173" t="s">
        <v>1</v>
      </c>
      <c r="F196" s="174" t="s">
        <v>332</v>
      </c>
      <c r="H196" s="173" t="s">
        <v>1</v>
      </c>
      <c r="I196" s="175"/>
      <c r="L196" s="172"/>
      <c r="M196" s="176"/>
      <c r="T196" s="177"/>
      <c r="AT196" s="173" t="s">
        <v>214</v>
      </c>
      <c r="AU196" s="173" t="s">
        <v>91</v>
      </c>
      <c r="AV196" s="13" t="s">
        <v>80</v>
      </c>
      <c r="AW196" s="13" t="s">
        <v>29</v>
      </c>
      <c r="AX196" s="13" t="s">
        <v>72</v>
      </c>
      <c r="AY196" s="173" t="s">
        <v>207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333</v>
      </c>
      <c r="H197" s="156">
        <v>1026.2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80</v>
      </c>
      <c r="AY197" s="154" t="s">
        <v>207</v>
      </c>
    </row>
    <row r="198" spans="2:65" s="1" customFormat="1" ht="44.25" customHeight="1" x14ac:dyDescent="0.2">
      <c r="B198" s="137"/>
      <c r="C198" s="138" t="s">
        <v>334</v>
      </c>
      <c r="D198" s="192" t="s">
        <v>208</v>
      </c>
      <c r="E198" s="139" t="s">
        <v>325</v>
      </c>
      <c r="F198" s="140" t="s">
        <v>326</v>
      </c>
      <c r="G198" s="141" t="s">
        <v>235</v>
      </c>
      <c r="H198" s="142">
        <v>1026.2</v>
      </c>
      <c r="I198" s="143"/>
      <c r="J198" s="144">
        <f>ROUND(I198*H198,2)</f>
        <v>0</v>
      </c>
      <c r="K198" s="145"/>
      <c r="L198" s="32"/>
      <c r="M198" s="146" t="s">
        <v>1</v>
      </c>
      <c r="N198" s="147" t="s">
        <v>38</v>
      </c>
      <c r="P198" s="148">
        <f>O198*H198</f>
        <v>0</v>
      </c>
      <c r="Q198" s="148">
        <v>0</v>
      </c>
      <c r="R198" s="148">
        <f>Q198*H198</f>
        <v>0</v>
      </c>
      <c r="S198" s="148">
        <v>0.23499999999999999</v>
      </c>
      <c r="T198" s="149">
        <f>S198*H198</f>
        <v>241.15700000000001</v>
      </c>
      <c r="AR198" s="150" t="s">
        <v>236</v>
      </c>
      <c r="AT198" s="150" t="s">
        <v>208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335</v>
      </c>
    </row>
    <row r="199" spans="2:65" s="13" customFormat="1" x14ac:dyDescent="0.2">
      <c r="B199" s="172"/>
      <c r="D199" s="153" t="s">
        <v>214</v>
      </c>
      <c r="E199" s="173" t="s">
        <v>1</v>
      </c>
      <c r="F199" s="174" t="s">
        <v>332</v>
      </c>
      <c r="H199" s="173" t="s">
        <v>1</v>
      </c>
      <c r="I199" s="175"/>
      <c r="L199" s="172"/>
      <c r="M199" s="176"/>
      <c r="T199" s="177"/>
      <c r="AT199" s="173" t="s">
        <v>214</v>
      </c>
      <c r="AU199" s="173" t="s">
        <v>91</v>
      </c>
      <c r="AV199" s="13" t="s">
        <v>80</v>
      </c>
      <c r="AW199" s="13" t="s">
        <v>29</v>
      </c>
      <c r="AX199" s="13" t="s">
        <v>72</v>
      </c>
      <c r="AY199" s="173" t="s">
        <v>207</v>
      </c>
    </row>
    <row r="200" spans="2:65" s="11" customFormat="1" ht="20.399999999999999" x14ac:dyDescent="0.2">
      <c r="B200" s="152"/>
      <c r="D200" s="153" t="s">
        <v>214</v>
      </c>
      <c r="E200" s="154" t="s">
        <v>1</v>
      </c>
      <c r="F200" s="155" t="s">
        <v>336</v>
      </c>
      <c r="H200" s="156">
        <v>1026.2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" customFormat="1" ht="44.25" customHeight="1" x14ac:dyDescent="0.2">
      <c r="B201" s="137"/>
      <c r="C201" s="138" t="s">
        <v>337</v>
      </c>
      <c r="D201" s="193" t="s">
        <v>208</v>
      </c>
      <c r="E201" s="139" t="s">
        <v>325</v>
      </c>
      <c r="F201" s="140" t="s">
        <v>326</v>
      </c>
      <c r="G201" s="141" t="s">
        <v>235</v>
      </c>
      <c r="H201" s="142">
        <v>2890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0</v>
      </c>
      <c r="R201" s="148">
        <f>Q201*H201</f>
        <v>0</v>
      </c>
      <c r="S201" s="148">
        <v>0.23499999999999999</v>
      </c>
      <c r="T201" s="149">
        <f>S201*H201</f>
        <v>679.15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338</v>
      </c>
    </row>
    <row r="202" spans="2:65" s="13" customFormat="1" x14ac:dyDescent="0.2">
      <c r="B202" s="172"/>
      <c r="D202" s="153" t="s">
        <v>214</v>
      </c>
      <c r="E202" s="173" t="s">
        <v>1</v>
      </c>
      <c r="F202" s="174" t="s">
        <v>339</v>
      </c>
      <c r="H202" s="173" t="s">
        <v>1</v>
      </c>
      <c r="I202" s="175"/>
      <c r="L202" s="172"/>
      <c r="M202" s="176"/>
      <c r="T202" s="177"/>
      <c r="AT202" s="173" t="s">
        <v>214</v>
      </c>
      <c r="AU202" s="173" t="s">
        <v>91</v>
      </c>
      <c r="AV202" s="13" t="s">
        <v>80</v>
      </c>
      <c r="AW202" s="13" t="s">
        <v>29</v>
      </c>
      <c r="AX202" s="13" t="s">
        <v>72</v>
      </c>
      <c r="AY202" s="173" t="s">
        <v>207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340</v>
      </c>
      <c r="H203" s="156">
        <v>2890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80</v>
      </c>
      <c r="AY203" s="154" t="s">
        <v>207</v>
      </c>
    </row>
    <row r="204" spans="2:65" s="1" customFormat="1" ht="44.25" customHeight="1" x14ac:dyDescent="0.2">
      <c r="B204" s="137"/>
      <c r="C204" s="138" t="s">
        <v>341</v>
      </c>
      <c r="D204" s="193" t="s">
        <v>208</v>
      </c>
      <c r="E204" s="139" t="s">
        <v>325</v>
      </c>
      <c r="F204" s="140" t="s">
        <v>326</v>
      </c>
      <c r="G204" s="141" t="s">
        <v>235</v>
      </c>
      <c r="H204" s="142">
        <v>2890</v>
      </c>
      <c r="I204" s="143"/>
      <c r="J204" s="144">
        <f>ROUND(I204*H204,2)</f>
        <v>0</v>
      </c>
      <c r="K204" s="145"/>
      <c r="L204" s="32"/>
      <c r="M204" s="146" t="s">
        <v>1</v>
      </c>
      <c r="N204" s="147" t="s">
        <v>38</v>
      </c>
      <c r="P204" s="148">
        <f>O204*H204</f>
        <v>0</v>
      </c>
      <c r="Q204" s="148">
        <v>0</v>
      </c>
      <c r="R204" s="148">
        <f>Q204*H204</f>
        <v>0</v>
      </c>
      <c r="S204" s="148">
        <v>0.23499999999999999</v>
      </c>
      <c r="T204" s="149">
        <f>S204*H204</f>
        <v>679.15</v>
      </c>
      <c r="AR204" s="150" t="s">
        <v>236</v>
      </c>
      <c r="AT204" s="150" t="s">
        <v>208</v>
      </c>
      <c r="AU204" s="150" t="s">
        <v>91</v>
      </c>
      <c r="AY204" s="17" t="s">
        <v>207</v>
      </c>
      <c r="BE204" s="151">
        <f>IF(N204="základná",J204,0)</f>
        <v>0</v>
      </c>
      <c r="BF204" s="151">
        <f>IF(N204="znížená",J204,0)</f>
        <v>0</v>
      </c>
      <c r="BG204" s="151">
        <f>IF(N204="zákl. prenesená",J204,0)</f>
        <v>0</v>
      </c>
      <c r="BH204" s="151">
        <f>IF(N204="zníž. prenesená",J204,0)</f>
        <v>0</v>
      </c>
      <c r="BI204" s="151">
        <f>IF(N204="nulová",J204,0)</f>
        <v>0</v>
      </c>
      <c r="BJ204" s="17" t="s">
        <v>91</v>
      </c>
      <c r="BK204" s="151">
        <f>ROUND(I204*H204,2)</f>
        <v>0</v>
      </c>
      <c r="BL204" s="17" t="s">
        <v>236</v>
      </c>
      <c r="BM204" s="150" t="s">
        <v>342</v>
      </c>
    </row>
    <row r="205" spans="2:65" s="13" customFormat="1" x14ac:dyDescent="0.2">
      <c r="B205" s="172"/>
      <c r="D205" s="153" t="s">
        <v>214</v>
      </c>
      <c r="E205" s="173" t="s">
        <v>1</v>
      </c>
      <c r="F205" s="174" t="s">
        <v>339</v>
      </c>
      <c r="H205" s="173" t="s">
        <v>1</v>
      </c>
      <c r="I205" s="175"/>
      <c r="L205" s="172"/>
      <c r="M205" s="176"/>
      <c r="T205" s="177"/>
      <c r="AT205" s="173" t="s">
        <v>214</v>
      </c>
      <c r="AU205" s="173" t="s">
        <v>91</v>
      </c>
      <c r="AV205" s="13" t="s">
        <v>80</v>
      </c>
      <c r="AW205" s="13" t="s">
        <v>29</v>
      </c>
      <c r="AX205" s="13" t="s">
        <v>72</v>
      </c>
      <c r="AY205" s="173" t="s">
        <v>207</v>
      </c>
    </row>
    <row r="206" spans="2:65" s="11" customFormat="1" ht="20.399999999999999" x14ac:dyDescent="0.2">
      <c r="B206" s="152"/>
      <c r="D206" s="153" t="s">
        <v>214</v>
      </c>
      <c r="E206" s="154" t="s">
        <v>1</v>
      </c>
      <c r="F206" s="155" t="s">
        <v>343</v>
      </c>
      <c r="H206" s="156">
        <v>2890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80</v>
      </c>
      <c r="AY206" s="154" t="s">
        <v>207</v>
      </c>
    </row>
    <row r="207" spans="2:65" s="1" customFormat="1" ht="44.25" customHeight="1" x14ac:dyDescent="0.2">
      <c r="B207" s="137"/>
      <c r="C207" s="138" t="s">
        <v>344</v>
      </c>
      <c r="D207" s="192" t="s">
        <v>208</v>
      </c>
      <c r="E207" s="139" t="s">
        <v>325</v>
      </c>
      <c r="F207" s="140" t="s">
        <v>326</v>
      </c>
      <c r="G207" s="141" t="s">
        <v>235</v>
      </c>
      <c r="H207" s="142">
        <v>566.79999999999995</v>
      </c>
      <c r="I207" s="143"/>
      <c r="J207" s="144">
        <f>ROUND(I207*H207,2)</f>
        <v>0</v>
      </c>
      <c r="K207" s="145"/>
      <c r="L207" s="32"/>
      <c r="M207" s="146" t="s">
        <v>1</v>
      </c>
      <c r="N207" s="147" t="s">
        <v>38</v>
      </c>
      <c r="P207" s="148">
        <f>O207*H207</f>
        <v>0</v>
      </c>
      <c r="Q207" s="148">
        <v>0</v>
      </c>
      <c r="R207" s="148">
        <f>Q207*H207</f>
        <v>0</v>
      </c>
      <c r="S207" s="148">
        <v>0.23499999999999999</v>
      </c>
      <c r="T207" s="149">
        <f>S207*H207</f>
        <v>133.19799999999998</v>
      </c>
      <c r="AR207" s="150" t="s">
        <v>236</v>
      </c>
      <c r="AT207" s="150" t="s">
        <v>208</v>
      </c>
      <c r="AU207" s="150" t="s">
        <v>91</v>
      </c>
      <c r="AY207" s="17" t="s">
        <v>207</v>
      </c>
      <c r="BE207" s="151">
        <f>IF(N207="základná",J207,0)</f>
        <v>0</v>
      </c>
      <c r="BF207" s="151">
        <f>IF(N207="znížená",J207,0)</f>
        <v>0</v>
      </c>
      <c r="BG207" s="151">
        <f>IF(N207="zákl. prenesená",J207,0)</f>
        <v>0</v>
      </c>
      <c r="BH207" s="151">
        <f>IF(N207="zníž. prenesená",J207,0)</f>
        <v>0</v>
      </c>
      <c r="BI207" s="151">
        <f>IF(N207="nulová",J207,0)</f>
        <v>0</v>
      </c>
      <c r="BJ207" s="17" t="s">
        <v>91</v>
      </c>
      <c r="BK207" s="151">
        <f>ROUND(I207*H207,2)</f>
        <v>0</v>
      </c>
      <c r="BL207" s="17" t="s">
        <v>236</v>
      </c>
      <c r="BM207" s="150" t="s">
        <v>345</v>
      </c>
    </row>
    <row r="208" spans="2:65" s="13" customFormat="1" x14ac:dyDescent="0.2">
      <c r="B208" s="172"/>
      <c r="D208" s="153" t="s">
        <v>214</v>
      </c>
      <c r="E208" s="173" t="s">
        <v>1</v>
      </c>
      <c r="F208" s="174" t="s">
        <v>346</v>
      </c>
      <c r="H208" s="173" t="s">
        <v>1</v>
      </c>
      <c r="I208" s="175"/>
      <c r="L208" s="172"/>
      <c r="M208" s="176"/>
      <c r="T208" s="177"/>
      <c r="AT208" s="173" t="s">
        <v>214</v>
      </c>
      <c r="AU208" s="173" t="s">
        <v>91</v>
      </c>
      <c r="AV208" s="13" t="s">
        <v>80</v>
      </c>
      <c r="AW208" s="13" t="s">
        <v>29</v>
      </c>
      <c r="AX208" s="13" t="s">
        <v>72</v>
      </c>
      <c r="AY208" s="173" t="s">
        <v>207</v>
      </c>
    </row>
    <row r="209" spans="2:65" s="11" customFormat="1" ht="20.399999999999999" x14ac:dyDescent="0.2">
      <c r="B209" s="152"/>
      <c r="D209" s="153" t="s">
        <v>214</v>
      </c>
      <c r="E209" s="154" t="s">
        <v>1</v>
      </c>
      <c r="F209" s="155" t="s">
        <v>347</v>
      </c>
      <c r="H209" s="156">
        <v>566.79999999999995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80</v>
      </c>
      <c r="AY209" s="154" t="s">
        <v>207</v>
      </c>
    </row>
    <row r="210" spans="2:65" s="1" customFormat="1" ht="44.25" customHeight="1" x14ac:dyDescent="0.2">
      <c r="B210" s="137"/>
      <c r="C210" s="138" t="s">
        <v>348</v>
      </c>
      <c r="D210" s="194" t="s">
        <v>208</v>
      </c>
      <c r="E210" s="139" t="s">
        <v>349</v>
      </c>
      <c r="F210" s="140" t="s">
        <v>350</v>
      </c>
      <c r="G210" s="141" t="s">
        <v>235</v>
      </c>
      <c r="H210" s="142">
        <v>6792.3</v>
      </c>
      <c r="I210" s="143"/>
      <c r="J210" s="144">
        <f>ROUND(I210*H210,2)</f>
        <v>0</v>
      </c>
      <c r="K210" s="145"/>
      <c r="L210" s="32"/>
      <c r="M210" s="146" t="s">
        <v>1</v>
      </c>
      <c r="N210" s="147" t="s">
        <v>38</v>
      </c>
      <c r="P210" s="148">
        <f>O210*H210</f>
        <v>0</v>
      </c>
      <c r="Q210" s="148">
        <v>0</v>
      </c>
      <c r="R210" s="148">
        <f>Q210*H210</f>
        <v>0</v>
      </c>
      <c r="S210" s="148">
        <v>0.4</v>
      </c>
      <c r="T210" s="149">
        <f>S210*H210</f>
        <v>2716.92</v>
      </c>
      <c r="AR210" s="150" t="s">
        <v>236</v>
      </c>
      <c r="AT210" s="150" t="s">
        <v>208</v>
      </c>
      <c r="AU210" s="150" t="s">
        <v>91</v>
      </c>
      <c r="AY210" s="17" t="s">
        <v>207</v>
      </c>
      <c r="BE210" s="151">
        <f>IF(N210="základná",J210,0)</f>
        <v>0</v>
      </c>
      <c r="BF210" s="151">
        <f>IF(N210="znížená",J210,0)</f>
        <v>0</v>
      </c>
      <c r="BG210" s="151">
        <f>IF(N210="zákl. prenesená",J210,0)</f>
        <v>0</v>
      </c>
      <c r="BH210" s="151">
        <f>IF(N210="zníž. prenesená",J210,0)</f>
        <v>0</v>
      </c>
      <c r="BI210" s="151">
        <f>IF(N210="nulová",J210,0)</f>
        <v>0</v>
      </c>
      <c r="BJ210" s="17" t="s">
        <v>91</v>
      </c>
      <c r="BK210" s="151">
        <f>ROUND(I210*H210,2)</f>
        <v>0</v>
      </c>
      <c r="BL210" s="17" t="s">
        <v>236</v>
      </c>
      <c r="BM210" s="150" t="s">
        <v>351</v>
      </c>
    </row>
    <row r="211" spans="2:65" s="13" customFormat="1" x14ac:dyDescent="0.2">
      <c r="B211" s="172"/>
      <c r="D211" s="153" t="s">
        <v>214</v>
      </c>
      <c r="E211" s="173" t="s">
        <v>1</v>
      </c>
      <c r="F211" s="174" t="s">
        <v>352</v>
      </c>
      <c r="H211" s="173" t="s">
        <v>1</v>
      </c>
      <c r="I211" s="175"/>
      <c r="L211" s="172"/>
      <c r="M211" s="176"/>
      <c r="T211" s="177"/>
      <c r="AT211" s="173" t="s">
        <v>214</v>
      </c>
      <c r="AU211" s="173" t="s">
        <v>91</v>
      </c>
      <c r="AV211" s="13" t="s">
        <v>80</v>
      </c>
      <c r="AW211" s="13" t="s">
        <v>29</v>
      </c>
      <c r="AX211" s="13" t="s">
        <v>72</v>
      </c>
      <c r="AY211" s="173" t="s">
        <v>207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353</v>
      </c>
      <c r="H212" s="156">
        <v>6792.3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80</v>
      </c>
      <c r="AY212" s="154" t="s">
        <v>207</v>
      </c>
    </row>
    <row r="213" spans="2:65" s="1" customFormat="1" ht="44.25" customHeight="1" x14ac:dyDescent="0.2">
      <c r="B213" s="137"/>
      <c r="C213" s="138" t="s">
        <v>354</v>
      </c>
      <c r="D213" s="194" t="s">
        <v>208</v>
      </c>
      <c r="E213" s="139" t="s">
        <v>349</v>
      </c>
      <c r="F213" s="140" t="s">
        <v>350</v>
      </c>
      <c r="G213" s="141" t="s">
        <v>235</v>
      </c>
      <c r="H213" s="142">
        <v>529.29999999999995</v>
      </c>
      <c r="I213" s="143"/>
      <c r="J213" s="144">
        <f>ROUND(I213*H213,2)</f>
        <v>0</v>
      </c>
      <c r="K213" s="145"/>
      <c r="L213" s="32"/>
      <c r="M213" s="146" t="s">
        <v>1</v>
      </c>
      <c r="N213" s="147" t="s">
        <v>38</v>
      </c>
      <c r="P213" s="148">
        <f>O213*H213</f>
        <v>0</v>
      </c>
      <c r="Q213" s="148">
        <v>0</v>
      </c>
      <c r="R213" s="148">
        <f>Q213*H213</f>
        <v>0</v>
      </c>
      <c r="S213" s="148">
        <v>0.4</v>
      </c>
      <c r="T213" s="149">
        <f>S213*H213</f>
        <v>211.72</v>
      </c>
      <c r="AR213" s="150" t="s">
        <v>236</v>
      </c>
      <c r="AT213" s="150" t="s">
        <v>208</v>
      </c>
      <c r="AU213" s="150" t="s">
        <v>91</v>
      </c>
      <c r="AY213" s="17" t="s">
        <v>207</v>
      </c>
      <c r="BE213" s="151">
        <f>IF(N213="základná",J213,0)</f>
        <v>0</v>
      </c>
      <c r="BF213" s="151">
        <f>IF(N213="znížená",J213,0)</f>
        <v>0</v>
      </c>
      <c r="BG213" s="151">
        <f>IF(N213="zákl. prenesená",J213,0)</f>
        <v>0</v>
      </c>
      <c r="BH213" s="151">
        <f>IF(N213="zníž. prenesená",J213,0)</f>
        <v>0</v>
      </c>
      <c r="BI213" s="151">
        <f>IF(N213="nulová",J213,0)</f>
        <v>0</v>
      </c>
      <c r="BJ213" s="17" t="s">
        <v>91</v>
      </c>
      <c r="BK213" s="151">
        <f>ROUND(I213*H213,2)</f>
        <v>0</v>
      </c>
      <c r="BL213" s="17" t="s">
        <v>236</v>
      </c>
      <c r="BM213" s="150" t="s">
        <v>355</v>
      </c>
    </row>
    <row r="214" spans="2:65" s="13" customFormat="1" x14ac:dyDescent="0.2">
      <c r="B214" s="172"/>
      <c r="D214" s="153" t="s">
        <v>214</v>
      </c>
      <c r="E214" s="173" t="s">
        <v>1</v>
      </c>
      <c r="F214" s="174" t="s">
        <v>356</v>
      </c>
      <c r="H214" s="173" t="s">
        <v>1</v>
      </c>
      <c r="I214" s="175"/>
      <c r="L214" s="172"/>
      <c r="M214" s="176"/>
      <c r="T214" s="177"/>
      <c r="AT214" s="173" t="s">
        <v>214</v>
      </c>
      <c r="AU214" s="173" t="s">
        <v>91</v>
      </c>
      <c r="AV214" s="13" t="s">
        <v>80</v>
      </c>
      <c r="AW214" s="13" t="s">
        <v>29</v>
      </c>
      <c r="AX214" s="13" t="s">
        <v>72</v>
      </c>
      <c r="AY214" s="173" t="s">
        <v>207</v>
      </c>
    </row>
    <row r="215" spans="2:65" s="11" customFormat="1" x14ac:dyDescent="0.2">
      <c r="B215" s="152"/>
      <c r="D215" s="153" t="s">
        <v>214</v>
      </c>
      <c r="E215" s="154" t="s">
        <v>1</v>
      </c>
      <c r="F215" s="155" t="s">
        <v>357</v>
      </c>
      <c r="H215" s="156">
        <v>529.29999999999995</v>
      </c>
      <c r="I215" s="157"/>
      <c r="L215" s="152"/>
      <c r="M215" s="158"/>
      <c r="T215" s="159"/>
      <c r="AT215" s="154" t="s">
        <v>214</v>
      </c>
      <c r="AU215" s="154" t="s">
        <v>91</v>
      </c>
      <c r="AV215" s="11" t="s">
        <v>91</v>
      </c>
      <c r="AW215" s="11" t="s">
        <v>29</v>
      </c>
      <c r="AX215" s="11" t="s">
        <v>80</v>
      </c>
      <c r="AY215" s="154" t="s">
        <v>207</v>
      </c>
    </row>
    <row r="216" spans="2:65" s="1" customFormat="1" ht="44.25" customHeight="1" x14ac:dyDescent="0.2">
      <c r="B216" s="137"/>
      <c r="C216" s="138" t="s">
        <v>358</v>
      </c>
      <c r="D216" s="194" t="s">
        <v>208</v>
      </c>
      <c r="E216" s="139" t="s">
        <v>349</v>
      </c>
      <c r="F216" s="140" t="s">
        <v>350</v>
      </c>
      <c r="G216" s="141" t="s">
        <v>235</v>
      </c>
      <c r="H216" s="142">
        <v>423.6</v>
      </c>
      <c r="I216" s="143"/>
      <c r="J216" s="144">
        <f>ROUND(I216*H216,2)</f>
        <v>0</v>
      </c>
      <c r="K216" s="145"/>
      <c r="L216" s="32"/>
      <c r="M216" s="146" t="s">
        <v>1</v>
      </c>
      <c r="N216" s="147" t="s">
        <v>38</v>
      </c>
      <c r="P216" s="148">
        <f>O216*H216</f>
        <v>0</v>
      </c>
      <c r="Q216" s="148">
        <v>0</v>
      </c>
      <c r="R216" s="148">
        <f>Q216*H216</f>
        <v>0</v>
      </c>
      <c r="S216" s="148">
        <v>0.4</v>
      </c>
      <c r="T216" s="149">
        <f>S216*H216</f>
        <v>169.44000000000003</v>
      </c>
      <c r="AR216" s="150" t="s">
        <v>236</v>
      </c>
      <c r="AT216" s="150" t="s">
        <v>208</v>
      </c>
      <c r="AU216" s="150" t="s">
        <v>91</v>
      </c>
      <c r="AY216" s="17" t="s">
        <v>207</v>
      </c>
      <c r="BE216" s="151">
        <f>IF(N216="základná",J216,0)</f>
        <v>0</v>
      </c>
      <c r="BF216" s="151">
        <f>IF(N216="znížená",J216,0)</f>
        <v>0</v>
      </c>
      <c r="BG216" s="151">
        <f>IF(N216="zákl. prenesená",J216,0)</f>
        <v>0</v>
      </c>
      <c r="BH216" s="151">
        <f>IF(N216="zníž. prenesená",J216,0)</f>
        <v>0</v>
      </c>
      <c r="BI216" s="151">
        <f>IF(N216="nulová",J216,0)</f>
        <v>0</v>
      </c>
      <c r="BJ216" s="17" t="s">
        <v>91</v>
      </c>
      <c r="BK216" s="151">
        <f>ROUND(I216*H216,2)</f>
        <v>0</v>
      </c>
      <c r="BL216" s="17" t="s">
        <v>236</v>
      </c>
      <c r="BM216" s="150" t="s">
        <v>359</v>
      </c>
    </row>
    <row r="217" spans="2:65" s="13" customFormat="1" x14ac:dyDescent="0.2">
      <c r="B217" s="172"/>
      <c r="D217" s="153" t="s">
        <v>214</v>
      </c>
      <c r="E217" s="173" t="s">
        <v>1</v>
      </c>
      <c r="F217" s="174" t="s">
        <v>360</v>
      </c>
      <c r="H217" s="173" t="s">
        <v>1</v>
      </c>
      <c r="I217" s="175"/>
      <c r="L217" s="172"/>
      <c r="M217" s="176"/>
      <c r="T217" s="177"/>
      <c r="AT217" s="173" t="s">
        <v>214</v>
      </c>
      <c r="AU217" s="173" t="s">
        <v>91</v>
      </c>
      <c r="AV217" s="13" t="s">
        <v>80</v>
      </c>
      <c r="AW217" s="13" t="s">
        <v>29</v>
      </c>
      <c r="AX217" s="13" t="s">
        <v>72</v>
      </c>
      <c r="AY217" s="173" t="s">
        <v>207</v>
      </c>
    </row>
    <row r="218" spans="2:65" s="11" customFormat="1" x14ac:dyDescent="0.2">
      <c r="B218" s="152"/>
      <c r="D218" s="153" t="s">
        <v>214</v>
      </c>
      <c r="E218" s="154" t="s">
        <v>1</v>
      </c>
      <c r="F218" s="155" t="s">
        <v>361</v>
      </c>
      <c r="H218" s="156">
        <v>423.6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29</v>
      </c>
      <c r="AX218" s="11" t="s">
        <v>80</v>
      </c>
      <c r="AY218" s="154" t="s">
        <v>207</v>
      </c>
    </row>
    <row r="219" spans="2:65" s="1" customFormat="1" ht="44.25" customHeight="1" x14ac:dyDescent="0.2">
      <c r="B219" s="137"/>
      <c r="C219" s="138" t="s">
        <v>362</v>
      </c>
      <c r="D219" s="194" t="s">
        <v>208</v>
      </c>
      <c r="E219" s="139" t="s">
        <v>349</v>
      </c>
      <c r="F219" s="140" t="s">
        <v>350</v>
      </c>
      <c r="G219" s="141" t="s">
        <v>235</v>
      </c>
      <c r="H219" s="142">
        <v>1570.8</v>
      </c>
      <c r="I219" s="143"/>
      <c r="J219" s="144">
        <f>ROUND(I219*H219,2)</f>
        <v>0</v>
      </c>
      <c r="K219" s="145"/>
      <c r="L219" s="32"/>
      <c r="M219" s="146" t="s">
        <v>1</v>
      </c>
      <c r="N219" s="147" t="s">
        <v>38</v>
      </c>
      <c r="P219" s="148">
        <f>O219*H219</f>
        <v>0</v>
      </c>
      <c r="Q219" s="148">
        <v>0</v>
      </c>
      <c r="R219" s="148">
        <f>Q219*H219</f>
        <v>0</v>
      </c>
      <c r="S219" s="148">
        <v>0.4</v>
      </c>
      <c r="T219" s="149">
        <f>S219*H219</f>
        <v>628.32000000000005</v>
      </c>
      <c r="AR219" s="150" t="s">
        <v>236</v>
      </c>
      <c r="AT219" s="150" t="s">
        <v>208</v>
      </c>
      <c r="AU219" s="150" t="s">
        <v>91</v>
      </c>
      <c r="AY219" s="17" t="s">
        <v>207</v>
      </c>
      <c r="BE219" s="151">
        <f>IF(N219="základná",J219,0)</f>
        <v>0</v>
      </c>
      <c r="BF219" s="151">
        <f>IF(N219="znížená",J219,0)</f>
        <v>0</v>
      </c>
      <c r="BG219" s="151">
        <f>IF(N219="zákl. prenesená",J219,0)</f>
        <v>0</v>
      </c>
      <c r="BH219" s="151">
        <f>IF(N219="zníž. prenesená",J219,0)</f>
        <v>0</v>
      </c>
      <c r="BI219" s="151">
        <f>IF(N219="nulová",J219,0)</f>
        <v>0</v>
      </c>
      <c r="BJ219" s="17" t="s">
        <v>91</v>
      </c>
      <c r="BK219" s="151">
        <f>ROUND(I219*H219,2)</f>
        <v>0</v>
      </c>
      <c r="BL219" s="17" t="s">
        <v>236</v>
      </c>
      <c r="BM219" s="150" t="s">
        <v>363</v>
      </c>
    </row>
    <row r="220" spans="2:65" s="13" customFormat="1" x14ac:dyDescent="0.2">
      <c r="B220" s="172"/>
      <c r="D220" s="153" t="s">
        <v>214</v>
      </c>
      <c r="E220" s="173" t="s">
        <v>1</v>
      </c>
      <c r="F220" s="174" t="s">
        <v>364</v>
      </c>
      <c r="H220" s="173" t="s">
        <v>1</v>
      </c>
      <c r="I220" s="175"/>
      <c r="L220" s="172"/>
      <c r="M220" s="176"/>
      <c r="T220" s="177"/>
      <c r="AT220" s="173" t="s">
        <v>214</v>
      </c>
      <c r="AU220" s="173" t="s">
        <v>91</v>
      </c>
      <c r="AV220" s="13" t="s">
        <v>80</v>
      </c>
      <c r="AW220" s="13" t="s">
        <v>29</v>
      </c>
      <c r="AX220" s="13" t="s">
        <v>72</v>
      </c>
      <c r="AY220" s="173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365</v>
      </c>
      <c r="H221" s="156">
        <v>1570.8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80</v>
      </c>
      <c r="AY221" s="154" t="s">
        <v>207</v>
      </c>
    </row>
    <row r="222" spans="2:65" s="1" customFormat="1" ht="33" customHeight="1" x14ac:dyDescent="0.2">
      <c r="B222" s="137"/>
      <c r="C222" s="138" t="s">
        <v>366</v>
      </c>
      <c r="D222" s="195" t="s">
        <v>208</v>
      </c>
      <c r="E222" s="139" t="s">
        <v>367</v>
      </c>
      <c r="F222" s="140" t="s">
        <v>368</v>
      </c>
      <c r="G222" s="141" t="s">
        <v>235</v>
      </c>
      <c r="H222" s="142">
        <v>53</v>
      </c>
      <c r="I222" s="143"/>
      <c r="J222" s="144">
        <f>ROUND(I222*H222,2)</f>
        <v>0</v>
      </c>
      <c r="K222" s="145"/>
      <c r="L222" s="32"/>
      <c r="M222" s="146" t="s">
        <v>1</v>
      </c>
      <c r="N222" s="147" t="s">
        <v>38</v>
      </c>
      <c r="P222" s="148">
        <f>O222*H222</f>
        <v>0</v>
      </c>
      <c r="Q222" s="148">
        <v>0</v>
      </c>
      <c r="R222" s="148">
        <f>Q222*H222</f>
        <v>0</v>
      </c>
      <c r="S222" s="148">
        <v>0.5</v>
      </c>
      <c r="T222" s="149">
        <f>S222*H222</f>
        <v>26.5</v>
      </c>
      <c r="AR222" s="150" t="s">
        <v>236</v>
      </c>
      <c r="AT222" s="150" t="s">
        <v>208</v>
      </c>
      <c r="AU222" s="150" t="s">
        <v>91</v>
      </c>
      <c r="AY222" s="17" t="s">
        <v>207</v>
      </c>
      <c r="BE222" s="151">
        <f>IF(N222="základná",J222,0)</f>
        <v>0</v>
      </c>
      <c r="BF222" s="151">
        <f>IF(N222="znížená",J222,0)</f>
        <v>0</v>
      </c>
      <c r="BG222" s="151">
        <f>IF(N222="zákl. prenesená",J222,0)</f>
        <v>0</v>
      </c>
      <c r="BH222" s="151">
        <f>IF(N222="zníž. prenesená",J222,0)</f>
        <v>0</v>
      </c>
      <c r="BI222" s="151">
        <f>IF(N222="nulová",J222,0)</f>
        <v>0</v>
      </c>
      <c r="BJ222" s="17" t="s">
        <v>91</v>
      </c>
      <c r="BK222" s="151">
        <f>ROUND(I222*H222,2)</f>
        <v>0</v>
      </c>
      <c r="BL222" s="17" t="s">
        <v>236</v>
      </c>
      <c r="BM222" s="150" t="s">
        <v>369</v>
      </c>
    </row>
    <row r="223" spans="2:65" s="13" customFormat="1" x14ac:dyDescent="0.2">
      <c r="B223" s="172"/>
      <c r="D223" s="153" t="s">
        <v>214</v>
      </c>
      <c r="E223" s="173" t="s">
        <v>1</v>
      </c>
      <c r="F223" s="174" t="s">
        <v>370</v>
      </c>
      <c r="H223" s="173" t="s">
        <v>1</v>
      </c>
      <c r="I223" s="175"/>
      <c r="L223" s="172"/>
      <c r="M223" s="176"/>
      <c r="T223" s="177"/>
      <c r="AT223" s="173" t="s">
        <v>214</v>
      </c>
      <c r="AU223" s="173" t="s">
        <v>91</v>
      </c>
      <c r="AV223" s="13" t="s">
        <v>80</v>
      </c>
      <c r="AW223" s="13" t="s">
        <v>29</v>
      </c>
      <c r="AX223" s="13" t="s">
        <v>72</v>
      </c>
      <c r="AY223" s="173" t="s">
        <v>207</v>
      </c>
    </row>
    <row r="224" spans="2:65" s="11" customFormat="1" x14ac:dyDescent="0.2">
      <c r="B224" s="152"/>
      <c r="D224" s="153" t="s">
        <v>214</v>
      </c>
      <c r="E224" s="154" t="s">
        <v>1</v>
      </c>
      <c r="F224" s="155" t="s">
        <v>371</v>
      </c>
      <c r="H224" s="156">
        <v>53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29</v>
      </c>
      <c r="AX224" s="11" t="s">
        <v>80</v>
      </c>
      <c r="AY224" s="154" t="s">
        <v>207</v>
      </c>
    </row>
    <row r="225" spans="2:65" s="1" customFormat="1" ht="33" customHeight="1" x14ac:dyDescent="0.2">
      <c r="B225" s="137"/>
      <c r="C225" s="138" t="s">
        <v>372</v>
      </c>
      <c r="D225" s="195" t="s">
        <v>208</v>
      </c>
      <c r="E225" s="139" t="s">
        <v>373</v>
      </c>
      <c r="F225" s="140" t="s">
        <v>368</v>
      </c>
      <c r="G225" s="141" t="s">
        <v>235</v>
      </c>
      <c r="H225" s="142">
        <v>566.79999999999995</v>
      </c>
      <c r="I225" s="143"/>
      <c r="J225" s="144">
        <f>ROUND(I225*H225,2)</f>
        <v>0</v>
      </c>
      <c r="K225" s="145"/>
      <c r="L225" s="32"/>
      <c r="M225" s="146" t="s">
        <v>1</v>
      </c>
      <c r="N225" s="147" t="s">
        <v>38</v>
      </c>
      <c r="P225" s="148">
        <f>O225*H225</f>
        <v>0</v>
      </c>
      <c r="Q225" s="148">
        <v>0</v>
      </c>
      <c r="R225" s="148">
        <f>Q225*H225</f>
        <v>0</v>
      </c>
      <c r="S225" s="148">
        <v>0.5</v>
      </c>
      <c r="T225" s="149">
        <f>S225*H225</f>
        <v>283.39999999999998</v>
      </c>
      <c r="AR225" s="150" t="s">
        <v>236</v>
      </c>
      <c r="AT225" s="150" t="s">
        <v>208</v>
      </c>
      <c r="AU225" s="150" t="s">
        <v>91</v>
      </c>
      <c r="AY225" s="17" t="s">
        <v>207</v>
      </c>
      <c r="BE225" s="151">
        <f>IF(N225="základná",J225,0)</f>
        <v>0</v>
      </c>
      <c r="BF225" s="151">
        <f>IF(N225="znížená",J225,0)</f>
        <v>0</v>
      </c>
      <c r="BG225" s="151">
        <f>IF(N225="zákl. prenesená",J225,0)</f>
        <v>0</v>
      </c>
      <c r="BH225" s="151">
        <f>IF(N225="zníž. prenesená",J225,0)</f>
        <v>0</v>
      </c>
      <c r="BI225" s="151">
        <f>IF(N225="nulová",J225,0)</f>
        <v>0</v>
      </c>
      <c r="BJ225" s="17" t="s">
        <v>91</v>
      </c>
      <c r="BK225" s="151">
        <f>ROUND(I225*H225,2)</f>
        <v>0</v>
      </c>
      <c r="BL225" s="17" t="s">
        <v>236</v>
      </c>
      <c r="BM225" s="150" t="s">
        <v>374</v>
      </c>
    </row>
    <row r="226" spans="2:65" s="13" customFormat="1" x14ac:dyDescent="0.2">
      <c r="B226" s="172"/>
      <c r="D226" s="153" t="s">
        <v>214</v>
      </c>
      <c r="E226" s="173" t="s">
        <v>1</v>
      </c>
      <c r="F226" s="174" t="s">
        <v>346</v>
      </c>
      <c r="H226" s="173" t="s">
        <v>1</v>
      </c>
      <c r="I226" s="175"/>
      <c r="L226" s="172"/>
      <c r="M226" s="176"/>
      <c r="T226" s="177"/>
      <c r="AT226" s="173" t="s">
        <v>214</v>
      </c>
      <c r="AU226" s="173" t="s">
        <v>91</v>
      </c>
      <c r="AV226" s="13" t="s">
        <v>80</v>
      </c>
      <c r="AW226" s="13" t="s">
        <v>29</v>
      </c>
      <c r="AX226" s="13" t="s">
        <v>72</v>
      </c>
      <c r="AY226" s="173" t="s">
        <v>207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375</v>
      </c>
      <c r="H227" s="156">
        <v>566.79999999999995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80</v>
      </c>
      <c r="AY227" s="154" t="s">
        <v>207</v>
      </c>
    </row>
    <row r="228" spans="2:65" s="1" customFormat="1" ht="37.799999999999997" customHeight="1" x14ac:dyDescent="0.2">
      <c r="B228" s="137"/>
      <c r="C228" s="138" t="s">
        <v>376</v>
      </c>
      <c r="D228" s="195" t="s">
        <v>208</v>
      </c>
      <c r="E228" s="139" t="s">
        <v>377</v>
      </c>
      <c r="F228" s="140" t="s">
        <v>378</v>
      </c>
      <c r="G228" s="141" t="s">
        <v>235</v>
      </c>
      <c r="H228" s="142">
        <v>150.5</v>
      </c>
      <c r="I228" s="143"/>
      <c r="J228" s="144">
        <f>ROUND(I228*H228,2)</f>
        <v>0</v>
      </c>
      <c r="K228" s="145"/>
      <c r="L228" s="32"/>
      <c r="M228" s="146" t="s">
        <v>1</v>
      </c>
      <c r="N228" s="147" t="s">
        <v>38</v>
      </c>
      <c r="P228" s="148">
        <f>O228*H228</f>
        <v>0</v>
      </c>
      <c r="Q228" s="148">
        <v>0</v>
      </c>
      <c r="R228" s="148">
        <f>Q228*H228</f>
        <v>0</v>
      </c>
      <c r="S228" s="148">
        <v>0.22</v>
      </c>
      <c r="T228" s="149">
        <f>S228*H228</f>
        <v>33.11</v>
      </c>
      <c r="AR228" s="150" t="s">
        <v>236</v>
      </c>
      <c r="AT228" s="150" t="s">
        <v>208</v>
      </c>
      <c r="AU228" s="150" t="s">
        <v>91</v>
      </c>
      <c r="AY228" s="17" t="s">
        <v>207</v>
      </c>
      <c r="BE228" s="151">
        <f>IF(N228="základná",J228,0)</f>
        <v>0</v>
      </c>
      <c r="BF228" s="151">
        <f>IF(N228="znížená",J228,0)</f>
        <v>0</v>
      </c>
      <c r="BG228" s="151">
        <f>IF(N228="zákl. prenesená",J228,0)</f>
        <v>0</v>
      </c>
      <c r="BH228" s="151">
        <f>IF(N228="zníž. prenesená",J228,0)</f>
        <v>0</v>
      </c>
      <c r="BI228" s="151">
        <f>IF(N228="nulová",J228,0)</f>
        <v>0</v>
      </c>
      <c r="BJ228" s="17" t="s">
        <v>91</v>
      </c>
      <c r="BK228" s="151">
        <f>ROUND(I228*H228,2)</f>
        <v>0</v>
      </c>
      <c r="BL228" s="17" t="s">
        <v>236</v>
      </c>
      <c r="BM228" s="150" t="s">
        <v>379</v>
      </c>
    </row>
    <row r="229" spans="2:65" s="13" customFormat="1" x14ac:dyDescent="0.2">
      <c r="B229" s="172"/>
      <c r="D229" s="153" t="s">
        <v>214</v>
      </c>
      <c r="E229" s="173" t="s">
        <v>1</v>
      </c>
      <c r="F229" s="174" t="s">
        <v>304</v>
      </c>
      <c r="H229" s="173" t="s">
        <v>1</v>
      </c>
      <c r="I229" s="175"/>
      <c r="L229" s="172"/>
      <c r="M229" s="176"/>
      <c r="T229" s="177"/>
      <c r="AT229" s="173" t="s">
        <v>214</v>
      </c>
      <c r="AU229" s="173" t="s">
        <v>91</v>
      </c>
      <c r="AV229" s="13" t="s">
        <v>80</v>
      </c>
      <c r="AW229" s="13" t="s">
        <v>29</v>
      </c>
      <c r="AX229" s="13" t="s">
        <v>72</v>
      </c>
      <c r="AY229" s="173" t="s">
        <v>207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380</v>
      </c>
      <c r="H230" s="156">
        <v>150.5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80</v>
      </c>
      <c r="AY230" s="154" t="s">
        <v>207</v>
      </c>
    </row>
    <row r="231" spans="2:65" s="1" customFormat="1" ht="37.799999999999997" customHeight="1" x14ac:dyDescent="0.2">
      <c r="B231" s="137"/>
      <c r="C231" s="138" t="s">
        <v>381</v>
      </c>
      <c r="D231" s="194" t="s">
        <v>208</v>
      </c>
      <c r="E231" s="139" t="s">
        <v>377</v>
      </c>
      <c r="F231" s="140" t="s">
        <v>378</v>
      </c>
      <c r="G231" s="141" t="s">
        <v>235</v>
      </c>
      <c r="H231" s="142">
        <v>83</v>
      </c>
      <c r="I231" s="143"/>
      <c r="J231" s="144">
        <f>ROUND(I231*H231,2)</f>
        <v>0</v>
      </c>
      <c r="K231" s="145"/>
      <c r="L231" s="32"/>
      <c r="M231" s="146" t="s">
        <v>1</v>
      </c>
      <c r="N231" s="147" t="s">
        <v>38</v>
      </c>
      <c r="P231" s="148">
        <f>O231*H231</f>
        <v>0</v>
      </c>
      <c r="Q231" s="148">
        <v>0</v>
      </c>
      <c r="R231" s="148">
        <f>Q231*H231</f>
        <v>0</v>
      </c>
      <c r="S231" s="148">
        <v>0.22</v>
      </c>
      <c r="T231" s="149">
        <f>S231*H231</f>
        <v>18.260000000000002</v>
      </c>
      <c r="AR231" s="150" t="s">
        <v>236</v>
      </c>
      <c r="AT231" s="150" t="s">
        <v>208</v>
      </c>
      <c r="AU231" s="150" t="s">
        <v>91</v>
      </c>
      <c r="AY231" s="17" t="s">
        <v>207</v>
      </c>
      <c r="BE231" s="151">
        <f>IF(N231="základná",J231,0)</f>
        <v>0</v>
      </c>
      <c r="BF231" s="151">
        <f>IF(N231="znížená",J231,0)</f>
        <v>0</v>
      </c>
      <c r="BG231" s="151">
        <f>IF(N231="zákl. prenesená",J231,0)</f>
        <v>0</v>
      </c>
      <c r="BH231" s="151">
        <f>IF(N231="zníž. prenesená",J231,0)</f>
        <v>0</v>
      </c>
      <c r="BI231" s="151">
        <f>IF(N231="nulová",J231,0)</f>
        <v>0</v>
      </c>
      <c r="BJ231" s="17" t="s">
        <v>91</v>
      </c>
      <c r="BK231" s="151">
        <f>ROUND(I231*H231,2)</f>
        <v>0</v>
      </c>
      <c r="BL231" s="17" t="s">
        <v>236</v>
      </c>
      <c r="BM231" s="150" t="s">
        <v>382</v>
      </c>
    </row>
    <row r="232" spans="2:65" s="13" customFormat="1" x14ac:dyDescent="0.2">
      <c r="B232" s="172"/>
      <c r="D232" s="153" t="s">
        <v>214</v>
      </c>
      <c r="E232" s="173" t="s">
        <v>1</v>
      </c>
      <c r="F232" s="174" t="s">
        <v>318</v>
      </c>
      <c r="H232" s="173" t="s">
        <v>1</v>
      </c>
      <c r="I232" s="175"/>
      <c r="L232" s="172"/>
      <c r="M232" s="176"/>
      <c r="T232" s="177"/>
      <c r="AT232" s="173" t="s">
        <v>214</v>
      </c>
      <c r="AU232" s="173" t="s">
        <v>91</v>
      </c>
      <c r="AV232" s="13" t="s">
        <v>80</v>
      </c>
      <c r="AW232" s="13" t="s">
        <v>29</v>
      </c>
      <c r="AX232" s="13" t="s">
        <v>72</v>
      </c>
      <c r="AY232" s="173" t="s">
        <v>207</v>
      </c>
    </row>
    <row r="233" spans="2:65" s="11" customFormat="1" x14ac:dyDescent="0.2">
      <c r="B233" s="152"/>
      <c r="D233" s="153" t="s">
        <v>214</v>
      </c>
      <c r="E233" s="154" t="s">
        <v>1</v>
      </c>
      <c r="F233" s="155" t="s">
        <v>383</v>
      </c>
      <c r="H233" s="156">
        <v>83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29</v>
      </c>
      <c r="AX233" s="11" t="s">
        <v>80</v>
      </c>
      <c r="AY233" s="154" t="s">
        <v>207</v>
      </c>
    </row>
    <row r="234" spans="2:65" s="1" customFormat="1" ht="37.799999999999997" customHeight="1" x14ac:dyDescent="0.2">
      <c r="B234" s="137"/>
      <c r="C234" s="138" t="s">
        <v>7</v>
      </c>
      <c r="D234" s="194" t="s">
        <v>208</v>
      </c>
      <c r="E234" s="139" t="s">
        <v>384</v>
      </c>
      <c r="F234" s="140" t="s">
        <v>385</v>
      </c>
      <c r="G234" s="141" t="s">
        <v>235</v>
      </c>
      <c r="H234" s="142">
        <v>423.6</v>
      </c>
      <c r="I234" s="143"/>
      <c r="J234" s="144">
        <f>ROUND(I234*H234,2)</f>
        <v>0</v>
      </c>
      <c r="K234" s="145"/>
      <c r="L234" s="32"/>
      <c r="M234" s="146" t="s">
        <v>1</v>
      </c>
      <c r="N234" s="147" t="s">
        <v>38</v>
      </c>
      <c r="P234" s="148">
        <f>O234*H234</f>
        <v>0</v>
      </c>
      <c r="Q234" s="148">
        <v>0</v>
      </c>
      <c r="R234" s="148">
        <f>Q234*H234</f>
        <v>0</v>
      </c>
      <c r="S234" s="148">
        <v>0.22</v>
      </c>
      <c r="T234" s="149">
        <f>S234*H234</f>
        <v>93.192000000000007</v>
      </c>
      <c r="AR234" s="150" t="s">
        <v>236</v>
      </c>
      <c r="AT234" s="150" t="s">
        <v>208</v>
      </c>
      <c r="AU234" s="150" t="s">
        <v>91</v>
      </c>
      <c r="AY234" s="17" t="s">
        <v>207</v>
      </c>
      <c r="BE234" s="151">
        <f>IF(N234="základná",J234,0)</f>
        <v>0</v>
      </c>
      <c r="BF234" s="151">
        <f>IF(N234="znížená",J234,0)</f>
        <v>0</v>
      </c>
      <c r="BG234" s="151">
        <f>IF(N234="zákl. prenesená",J234,0)</f>
        <v>0</v>
      </c>
      <c r="BH234" s="151">
        <f>IF(N234="zníž. prenesená",J234,0)</f>
        <v>0</v>
      </c>
      <c r="BI234" s="151">
        <f>IF(N234="nulová",J234,0)</f>
        <v>0</v>
      </c>
      <c r="BJ234" s="17" t="s">
        <v>91</v>
      </c>
      <c r="BK234" s="151">
        <f>ROUND(I234*H234,2)</f>
        <v>0</v>
      </c>
      <c r="BL234" s="17" t="s">
        <v>236</v>
      </c>
      <c r="BM234" s="150" t="s">
        <v>386</v>
      </c>
    </row>
    <row r="235" spans="2:65" s="13" customFormat="1" x14ac:dyDescent="0.2">
      <c r="B235" s="172"/>
      <c r="D235" s="153" t="s">
        <v>214</v>
      </c>
      <c r="E235" s="173" t="s">
        <v>1</v>
      </c>
      <c r="F235" s="174" t="s">
        <v>360</v>
      </c>
      <c r="H235" s="173" t="s">
        <v>1</v>
      </c>
      <c r="I235" s="175"/>
      <c r="L235" s="172"/>
      <c r="M235" s="176"/>
      <c r="T235" s="177"/>
      <c r="AT235" s="173" t="s">
        <v>214</v>
      </c>
      <c r="AU235" s="173" t="s">
        <v>91</v>
      </c>
      <c r="AV235" s="13" t="s">
        <v>80</v>
      </c>
      <c r="AW235" s="13" t="s">
        <v>29</v>
      </c>
      <c r="AX235" s="13" t="s">
        <v>72</v>
      </c>
      <c r="AY235" s="173" t="s">
        <v>207</v>
      </c>
    </row>
    <row r="236" spans="2:65" s="11" customFormat="1" x14ac:dyDescent="0.2">
      <c r="B236" s="152"/>
      <c r="D236" s="153" t="s">
        <v>214</v>
      </c>
      <c r="E236" s="154" t="s">
        <v>1</v>
      </c>
      <c r="F236" s="155" t="s">
        <v>387</v>
      </c>
      <c r="H236" s="156">
        <v>423.6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80</v>
      </c>
      <c r="AY236" s="154" t="s">
        <v>207</v>
      </c>
    </row>
    <row r="237" spans="2:65" s="1" customFormat="1" ht="37.799999999999997" customHeight="1" x14ac:dyDescent="0.2">
      <c r="B237" s="137"/>
      <c r="C237" s="138" t="s">
        <v>388</v>
      </c>
      <c r="D237" s="194" t="s">
        <v>208</v>
      </c>
      <c r="E237" s="139" t="s">
        <v>384</v>
      </c>
      <c r="F237" s="140" t="s">
        <v>385</v>
      </c>
      <c r="G237" s="141" t="s">
        <v>235</v>
      </c>
      <c r="H237" s="142">
        <v>1570.8</v>
      </c>
      <c r="I237" s="143"/>
      <c r="J237" s="144">
        <f>ROUND(I237*H237,2)</f>
        <v>0</v>
      </c>
      <c r="K237" s="145"/>
      <c r="L237" s="32"/>
      <c r="M237" s="146" t="s">
        <v>1</v>
      </c>
      <c r="N237" s="147" t="s">
        <v>38</v>
      </c>
      <c r="P237" s="148">
        <f>O237*H237</f>
        <v>0</v>
      </c>
      <c r="Q237" s="148">
        <v>0</v>
      </c>
      <c r="R237" s="148">
        <f>Q237*H237</f>
        <v>0</v>
      </c>
      <c r="S237" s="148">
        <v>0.22</v>
      </c>
      <c r="T237" s="149">
        <f>S237*H237</f>
        <v>345.57599999999996</v>
      </c>
      <c r="AR237" s="150" t="s">
        <v>236</v>
      </c>
      <c r="AT237" s="150" t="s">
        <v>208</v>
      </c>
      <c r="AU237" s="150" t="s">
        <v>91</v>
      </c>
      <c r="AY237" s="17" t="s">
        <v>207</v>
      </c>
      <c r="BE237" s="151">
        <f>IF(N237="základná",J237,0)</f>
        <v>0</v>
      </c>
      <c r="BF237" s="151">
        <f>IF(N237="znížená",J237,0)</f>
        <v>0</v>
      </c>
      <c r="BG237" s="151">
        <f>IF(N237="zákl. prenesená",J237,0)</f>
        <v>0</v>
      </c>
      <c r="BH237" s="151">
        <f>IF(N237="zníž. prenesená",J237,0)</f>
        <v>0</v>
      </c>
      <c r="BI237" s="151">
        <f>IF(N237="nulová",J237,0)</f>
        <v>0</v>
      </c>
      <c r="BJ237" s="17" t="s">
        <v>91</v>
      </c>
      <c r="BK237" s="151">
        <f>ROUND(I237*H237,2)</f>
        <v>0</v>
      </c>
      <c r="BL237" s="17" t="s">
        <v>236</v>
      </c>
      <c r="BM237" s="150" t="s">
        <v>389</v>
      </c>
    </row>
    <row r="238" spans="2:65" s="13" customFormat="1" x14ac:dyDescent="0.2">
      <c r="B238" s="172"/>
      <c r="D238" s="153" t="s">
        <v>214</v>
      </c>
      <c r="E238" s="173" t="s">
        <v>1</v>
      </c>
      <c r="F238" s="174" t="s">
        <v>364</v>
      </c>
      <c r="H238" s="173" t="s">
        <v>1</v>
      </c>
      <c r="I238" s="175"/>
      <c r="L238" s="172"/>
      <c r="M238" s="176"/>
      <c r="T238" s="177"/>
      <c r="AT238" s="173" t="s">
        <v>214</v>
      </c>
      <c r="AU238" s="173" t="s">
        <v>91</v>
      </c>
      <c r="AV238" s="13" t="s">
        <v>80</v>
      </c>
      <c r="AW238" s="13" t="s">
        <v>29</v>
      </c>
      <c r="AX238" s="13" t="s">
        <v>72</v>
      </c>
      <c r="AY238" s="173" t="s">
        <v>207</v>
      </c>
    </row>
    <row r="239" spans="2:65" s="11" customFormat="1" x14ac:dyDescent="0.2">
      <c r="B239" s="152"/>
      <c r="D239" s="153" t="s">
        <v>214</v>
      </c>
      <c r="E239" s="154" t="s">
        <v>1</v>
      </c>
      <c r="F239" s="155" t="s">
        <v>390</v>
      </c>
      <c r="H239" s="156">
        <v>1570.8</v>
      </c>
      <c r="I239" s="157"/>
      <c r="L239" s="152"/>
      <c r="M239" s="158"/>
      <c r="T239" s="159"/>
      <c r="AT239" s="154" t="s">
        <v>214</v>
      </c>
      <c r="AU239" s="154" t="s">
        <v>91</v>
      </c>
      <c r="AV239" s="11" t="s">
        <v>91</v>
      </c>
      <c r="AW239" s="11" t="s">
        <v>29</v>
      </c>
      <c r="AX239" s="11" t="s">
        <v>80</v>
      </c>
      <c r="AY239" s="154" t="s">
        <v>207</v>
      </c>
    </row>
    <row r="240" spans="2:65" s="1" customFormat="1" ht="37.799999999999997" customHeight="1" x14ac:dyDescent="0.2">
      <c r="B240" s="137"/>
      <c r="C240" s="138" t="s">
        <v>391</v>
      </c>
      <c r="D240" s="194" t="s">
        <v>208</v>
      </c>
      <c r="E240" s="139" t="s">
        <v>392</v>
      </c>
      <c r="F240" s="140" t="s">
        <v>393</v>
      </c>
      <c r="G240" s="141" t="s">
        <v>235</v>
      </c>
      <c r="H240" s="142">
        <v>6792.3</v>
      </c>
      <c r="I240" s="143"/>
      <c r="J240" s="144">
        <f>ROUND(I240*H240,2)</f>
        <v>0</v>
      </c>
      <c r="K240" s="145"/>
      <c r="L240" s="32"/>
      <c r="M240" s="146" t="s">
        <v>1</v>
      </c>
      <c r="N240" s="147" t="s">
        <v>38</v>
      </c>
      <c r="P240" s="148">
        <f>O240*H240</f>
        <v>0</v>
      </c>
      <c r="Q240" s="148">
        <v>0</v>
      </c>
      <c r="R240" s="148">
        <f>Q240*H240</f>
        <v>0</v>
      </c>
      <c r="S240" s="148">
        <v>0.33</v>
      </c>
      <c r="T240" s="149">
        <f>S240*H240</f>
        <v>2241.4590000000003</v>
      </c>
      <c r="AR240" s="150" t="s">
        <v>236</v>
      </c>
      <c r="AT240" s="150" t="s">
        <v>208</v>
      </c>
      <c r="AU240" s="150" t="s">
        <v>91</v>
      </c>
      <c r="AY240" s="17" t="s">
        <v>207</v>
      </c>
      <c r="BE240" s="151">
        <f>IF(N240="základná",J240,0)</f>
        <v>0</v>
      </c>
      <c r="BF240" s="151">
        <f>IF(N240="znížená",J240,0)</f>
        <v>0</v>
      </c>
      <c r="BG240" s="151">
        <f>IF(N240="zákl. prenesená",J240,0)</f>
        <v>0</v>
      </c>
      <c r="BH240" s="151">
        <f>IF(N240="zníž. prenesená",J240,0)</f>
        <v>0</v>
      </c>
      <c r="BI240" s="151">
        <f>IF(N240="nulová",J240,0)</f>
        <v>0</v>
      </c>
      <c r="BJ240" s="17" t="s">
        <v>91</v>
      </c>
      <c r="BK240" s="151">
        <f>ROUND(I240*H240,2)</f>
        <v>0</v>
      </c>
      <c r="BL240" s="17" t="s">
        <v>236</v>
      </c>
      <c r="BM240" s="150" t="s">
        <v>394</v>
      </c>
    </row>
    <row r="241" spans="2:65" s="13" customFormat="1" x14ac:dyDescent="0.2">
      <c r="B241" s="172"/>
      <c r="D241" s="153" t="s">
        <v>214</v>
      </c>
      <c r="E241" s="173" t="s">
        <v>1</v>
      </c>
      <c r="F241" s="174" t="s">
        <v>352</v>
      </c>
      <c r="H241" s="173" t="s">
        <v>1</v>
      </c>
      <c r="I241" s="175"/>
      <c r="L241" s="172"/>
      <c r="M241" s="176"/>
      <c r="T241" s="177"/>
      <c r="AT241" s="173" t="s">
        <v>214</v>
      </c>
      <c r="AU241" s="173" t="s">
        <v>91</v>
      </c>
      <c r="AV241" s="13" t="s">
        <v>80</v>
      </c>
      <c r="AW241" s="13" t="s">
        <v>29</v>
      </c>
      <c r="AX241" s="13" t="s">
        <v>72</v>
      </c>
      <c r="AY241" s="173" t="s">
        <v>207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395</v>
      </c>
      <c r="H242" s="156">
        <v>6792.3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37.799999999999997" customHeight="1" x14ac:dyDescent="0.2">
      <c r="B243" s="137"/>
      <c r="C243" s="138" t="s">
        <v>396</v>
      </c>
      <c r="D243" s="194" t="s">
        <v>208</v>
      </c>
      <c r="E243" s="139" t="s">
        <v>392</v>
      </c>
      <c r="F243" s="140" t="s">
        <v>393</v>
      </c>
      <c r="G243" s="141" t="s">
        <v>235</v>
      </c>
      <c r="H243" s="142">
        <v>529.29999999999995</v>
      </c>
      <c r="I243" s="143"/>
      <c r="J243" s="144">
        <f>ROUND(I243*H243,2)</f>
        <v>0</v>
      </c>
      <c r="K243" s="145"/>
      <c r="L243" s="32"/>
      <c r="M243" s="146" t="s">
        <v>1</v>
      </c>
      <c r="N243" s="147" t="s">
        <v>38</v>
      </c>
      <c r="P243" s="148">
        <f>O243*H243</f>
        <v>0</v>
      </c>
      <c r="Q243" s="148">
        <v>0</v>
      </c>
      <c r="R243" s="148">
        <f>Q243*H243</f>
        <v>0</v>
      </c>
      <c r="S243" s="148">
        <v>0.33</v>
      </c>
      <c r="T243" s="149">
        <f>S243*H243</f>
        <v>174.66899999999998</v>
      </c>
      <c r="AR243" s="150" t="s">
        <v>236</v>
      </c>
      <c r="AT243" s="150" t="s">
        <v>208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397</v>
      </c>
    </row>
    <row r="244" spans="2:65" s="13" customFormat="1" x14ac:dyDescent="0.2">
      <c r="B244" s="172"/>
      <c r="D244" s="153" t="s">
        <v>214</v>
      </c>
      <c r="E244" s="173" t="s">
        <v>1</v>
      </c>
      <c r="F244" s="174" t="s">
        <v>356</v>
      </c>
      <c r="H244" s="173" t="s">
        <v>1</v>
      </c>
      <c r="I244" s="175"/>
      <c r="L244" s="172"/>
      <c r="M244" s="176"/>
      <c r="T244" s="177"/>
      <c r="AT244" s="173" t="s">
        <v>214</v>
      </c>
      <c r="AU244" s="173" t="s">
        <v>91</v>
      </c>
      <c r="AV244" s="13" t="s">
        <v>80</v>
      </c>
      <c r="AW244" s="13" t="s">
        <v>29</v>
      </c>
      <c r="AX244" s="13" t="s">
        <v>72</v>
      </c>
      <c r="AY244" s="173" t="s">
        <v>207</v>
      </c>
    </row>
    <row r="245" spans="2:65" s="11" customFormat="1" x14ac:dyDescent="0.2">
      <c r="B245" s="152"/>
      <c r="D245" s="153" t="s">
        <v>214</v>
      </c>
      <c r="E245" s="154" t="s">
        <v>1</v>
      </c>
      <c r="F245" s="155" t="s">
        <v>398</v>
      </c>
      <c r="H245" s="156">
        <v>529.29999999999995</v>
      </c>
      <c r="I245" s="157"/>
      <c r="L245" s="152"/>
      <c r="M245" s="158"/>
      <c r="T245" s="159"/>
      <c r="AT245" s="154" t="s">
        <v>214</v>
      </c>
      <c r="AU245" s="154" t="s">
        <v>91</v>
      </c>
      <c r="AV245" s="11" t="s">
        <v>91</v>
      </c>
      <c r="AW245" s="11" t="s">
        <v>29</v>
      </c>
      <c r="AX245" s="11" t="s">
        <v>80</v>
      </c>
      <c r="AY245" s="154" t="s">
        <v>207</v>
      </c>
    </row>
    <row r="246" spans="2:65" s="1" customFormat="1" ht="37.799999999999997" customHeight="1" x14ac:dyDescent="0.2">
      <c r="B246" s="137"/>
      <c r="C246" s="138" t="s">
        <v>399</v>
      </c>
      <c r="D246" s="194" t="s">
        <v>208</v>
      </c>
      <c r="E246" s="139" t="s">
        <v>400</v>
      </c>
      <c r="F246" s="140" t="s">
        <v>401</v>
      </c>
      <c r="G246" s="141" t="s">
        <v>235</v>
      </c>
      <c r="H246" s="142">
        <v>1026.2</v>
      </c>
      <c r="I246" s="143"/>
      <c r="J246" s="144">
        <f>ROUND(I246*H246,2)</f>
        <v>0</v>
      </c>
      <c r="K246" s="145"/>
      <c r="L246" s="32"/>
      <c r="M246" s="146" t="s">
        <v>1</v>
      </c>
      <c r="N246" s="147" t="s">
        <v>38</v>
      </c>
      <c r="P246" s="148">
        <f>O246*H246</f>
        <v>0</v>
      </c>
      <c r="Q246" s="148">
        <v>0</v>
      </c>
      <c r="R246" s="148">
        <f>Q246*H246</f>
        <v>0</v>
      </c>
      <c r="S246" s="148">
        <v>0.44</v>
      </c>
      <c r="T246" s="149">
        <f>S246*H246</f>
        <v>451.52800000000002</v>
      </c>
      <c r="AR246" s="150" t="s">
        <v>236</v>
      </c>
      <c r="AT246" s="150" t="s">
        <v>208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402</v>
      </c>
    </row>
    <row r="247" spans="2:65" s="13" customFormat="1" x14ac:dyDescent="0.2">
      <c r="B247" s="172"/>
      <c r="D247" s="153" t="s">
        <v>214</v>
      </c>
      <c r="E247" s="173" t="s">
        <v>1</v>
      </c>
      <c r="F247" s="174" t="s">
        <v>332</v>
      </c>
      <c r="H247" s="173" t="s">
        <v>1</v>
      </c>
      <c r="I247" s="175"/>
      <c r="L247" s="172"/>
      <c r="M247" s="176"/>
      <c r="T247" s="177"/>
      <c r="AT247" s="173" t="s">
        <v>214</v>
      </c>
      <c r="AU247" s="173" t="s">
        <v>91</v>
      </c>
      <c r="AV247" s="13" t="s">
        <v>80</v>
      </c>
      <c r="AW247" s="13" t="s">
        <v>29</v>
      </c>
      <c r="AX247" s="13" t="s">
        <v>72</v>
      </c>
      <c r="AY247" s="173" t="s">
        <v>207</v>
      </c>
    </row>
    <row r="248" spans="2:65" s="11" customFormat="1" x14ac:dyDescent="0.2">
      <c r="B248" s="152"/>
      <c r="D248" s="153" t="s">
        <v>214</v>
      </c>
      <c r="E248" s="154" t="s">
        <v>1</v>
      </c>
      <c r="F248" s="155" t="s">
        <v>403</v>
      </c>
      <c r="H248" s="156">
        <v>1026.2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29</v>
      </c>
      <c r="AX248" s="11" t="s">
        <v>80</v>
      </c>
      <c r="AY248" s="154" t="s">
        <v>207</v>
      </c>
    </row>
    <row r="249" spans="2:65" s="1" customFormat="1" ht="37.799999999999997" customHeight="1" x14ac:dyDescent="0.2">
      <c r="B249" s="137"/>
      <c r="C249" s="138" t="s">
        <v>404</v>
      </c>
      <c r="D249" s="193" t="s">
        <v>208</v>
      </c>
      <c r="E249" s="139" t="s">
        <v>400</v>
      </c>
      <c r="F249" s="140" t="s">
        <v>401</v>
      </c>
      <c r="G249" s="141" t="s">
        <v>235</v>
      </c>
      <c r="H249" s="142">
        <v>2890</v>
      </c>
      <c r="I249" s="143"/>
      <c r="J249" s="144">
        <f>ROUND(I249*H249,2)</f>
        <v>0</v>
      </c>
      <c r="K249" s="145"/>
      <c r="L249" s="32"/>
      <c r="M249" s="146" t="s">
        <v>1</v>
      </c>
      <c r="N249" s="147" t="s">
        <v>38</v>
      </c>
      <c r="P249" s="148">
        <f>O249*H249</f>
        <v>0</v>
      </c>
      <c r="Q249" s="148">
        <v>0</v>
      </c>
      <c r="R249" s="148">
        <f>Q249*H249</f>
        <v>0</v>
      </c>
      <c r="S249" s="148">
        <v>0.44</v>
      </c>
      <c r="T249" s="149">
        <f>S249*H249</f>
        <v>1271.5999999999999</v>
      </c>
      <c r="AR249" s="150" t="s">
        <v>236</v>
      </c>
      <c r="AT249" s="150" t="s">
        <v>208</v>
      </c>
      <c r="AU249" s="150" t="s">
        <v>91</v>
      </c>
      <c r="AY249" s="17" t="s">
        <v>207</v>
      </c>
      <c r="BE249" s="151">
        <f>IF(N249="základná",J249,0)</f>
        <v>0</v>
      </c>
      <c r="BF249" s="151">
        <f>IF(N249="znížená",J249,0)</f>
        <v>0</v>
      </c>
      <c r="BG249" s="151">
        <f>IF(N249="zákl. prenesená",J249,0)</f>
        <v>0</v>
      </c>
      <c r="BH249" s="151">
        <f>IF(N249="zníž. prenesená",J249,0)</f>
        <v>0</v>
      </c>
      <c r="BI249" s="151">
        <f>IF(N249="nulová",J249,0)</f>
        <v>0</v>
      </c>
      <c r="BJ249" s="17" t="s">
        <v>91</v>
      </c>
      <c r="BK249" s="151">
        <f>ROUND(I249*H249,2)</f>
        <v>0</v>
      </c>
      <c r="BL249" s="17" t="s">
        <v>236</v>
      </c>
      <c r="BM249" s="150" t="s">
        <v>405</v>
      </c>
    </row>
    <row r="250" spans="2:65" s="13" customFormat="1" x14ac:dyDescent="0.2">
      <c r="B250" s="172"/>
      <c r="D250" s="153" t="s">
        <v>214</v>
      </c>
      <c r="E250" s="173" t="s">
        <v>1</v>
      </c>
      <c r="F250" s="174" t="s">
        <v>339</v>
      </c>
      <c r="H250" s="173" t="s">
        <v>1</v>
      </c>
      <c r="I250" s="175"/>
      <c r="L250" s="172"/>
      <c r="M250" s="176"/>
      <c r="T250" s="177"/>
      <c r="AT250" s="173" t="s">
        <v>214</v>
      </c>
      <c r="AU250" s="173" t="s">
        <v>91</v>
      </c>
      <c r="AV250" s="13" t="s">
        <v>80</v>
      </c>
      <c r="AW250" s="13" t="s">
        <v>29</v>
      </c>
      <c r="AX250" s="13" t="s">
        <v>72</v>
      </c>
      <c r="AY250" s="173" t="s">
        <v>207</v>
      </c>
    </row>
    <row r="251" spans="2:65" s="11" customFormat="1" x14ac:dyDescent="0.2">
      <c r="B251" s="152"/>
      <c r="D251" s="153" t="s">
        <v>214</v>
      </c>
      <c r="E251" s="154" t="s">
        <v>1</v>
      </c>
      <c r="F251" s="155" t="s">
        <v>406</v>
      </c>
      <c r="H251" s="156">
        <v>2890</v>
      </c>
      <c r="I251" s="157"/>
      <c r="L251" s="152"/>
      <c r="M251" s="158"/>
      <c r="T251" s="159"/>
      <c r="AT251" s="154" t="s">
        <v>214</v>
      </c>
      <c r="AU251" s="154" t="s">
        <v>91</v>
      </c>
      <c r="AV251" s="11" t="s">
        <v>91</v>
      </c>
      <c r="AW251" s="11" t="s">
        <v>29</v>
      </c>
      <c r="AX251" s="11" t="s">
        <v>80</v>
      </c>
      <c r="AY251" s="154" t="s">
        <v>207</v>
      </c>
    </row>
    <row r="252" spans="2:65" s="1" customFormat="1" ht="24.15" customHeight="1" x14ac:dyDescent="0.2">
      <c r="B252" s="137"/>
      <c r="C252" s="138" t="s">
        <v>407</v>
      </c>
      <c r="D252" s="192" t="s">
        <v>208</v>
      </c>
      <c r="E252" s="139" t="s">
        <v>408</v>
      </c>
      <c r="F252" s="140" t="s">
        <v>409</v>
      </c>
      <c r="G252" s="141" t="s">
        <v>410</v>
      </c>
      <c r="H252" s="142">
        <v>94.6</v>
      </c>
      <c r="I252" s="143"/>
      <c r="J252" s="144">
        <f>ROUND(I252*H252,2)</f>
        <v>0</v>
      </c>
      <c r="K252" s="145"/>
      <c r="L252" s="32"/>
      <c r="M252" s="146" t="s">
        <v>1</v>
      </c>
      <c r="N252" s="147" t="s">
        <v>38</v>
      </c>
      <c r="P252" s="148">
        <f>O252*H252</f>
        <v>0</v>
      </c>
      <c r="Q252" s="148">
        <v>0</v>
      </c>
      <c r="R252" s="148">
        <f>Q252*H252</f>
        <v>0</v>
      </c>
      <c r="S252" s="148">
        <v>8.5000000000000006E-2</v>
      </c>
      <c r="T252" s="149">
        <f>S252*H252</f>
        <v>8.0410000000000004</v>
      </c>
      <c r="AR252" s="150" t="s">
        <v>236</v>
      </c>
      <c r="AT252" s="150" t="s">
        <v>208</v>
      </c>
      <c r="AU252" s="150" t="s">
        <v>91</v>
      </c>
      <c r="AY252" s="17" t="s">
        <v>207</v>
      </c>
      <c r="BE252" s="151">
        <f>IF(N252="základná",J252,0)</f>
        <v>0</v>
      </c>
      <c r="BF252" s="151">
        <f>IF(N252="znížená",J252,0)</f>
        <v>0</v>
      </c>
      <c r="BG252" s="151">
        <f>IF(N252="zákl. prenesená",J252,0)</f>
        <v>0</v>
      </c>
      <c r="BH252" s="151">
        <f>IF(N252="zníž. prenesená",J252,0)</f>
        <v>0</v>
      </c>
      <c r="BI252" s="151">
        <f>IF(N252="nulová",J252,0)</f>
        <v>0</v>
      </c>
      <c r="BJ252" s="17" t="s">
        <v>91</v>
      </c>
      <c r="BK252" s="151">
        <f>ROUND(I252*H252,2)</f>
        <v>0</v>
      </c>
      <c r="BL252" s="17" t="s">
        <v>236</v>
      </c>
      <c r="BM252" s="150" t="s">
        <v>411</v>
      </c>
    </row>
    <row r="253" spans="2:65" s="13" customFormat="1" ht="20.399999999999999" x14ac:dyDescent="0.2">
      <c r="B253" s="172"/>
      <c r="D253" s="153" t="s">
        <v>214</v>
      </c>
      <c r="E253" s="173" t="s">
        <v>1</v>
      </c>
      <c r="F253" s="174" t="s">
        <v>294</v>
      </c>
      <c r="H253" s="173" t="s">
        <v>1</v>
      </c>
      <c r="I253" s="175"/>
      <c r="L253" s="172"/>
      <c r="M253" s="176"/>
      <c r="T253" s="177"/>
      <c r="AT253" s="173" t="s">
        <v>214</v>
      </c>
      <c r="AU253" s="173" t="s">
        <v>91</v>
      </c>
      <c r="AV253" s="13" t="s">
        <v>80</v>
      </c>
      <c r="AW253" s="13" t="s">
        <v>29</v>
      </c>
      <c r="AX253" s="13" t="s">
        <v>72</v>
      </c>
      <c r="AY253" s="173" t="s">
        <v>207</v>
      </c>
    </row>
    <row r="254" spans="2:65" s="11" customFormat="1" x14ac:dyDescent="0.2">
      <c r="B254" s="152"/>
      <c r="D254" s="153" t="s">
        <v>214</v>
      </c>
      <c r="E254" s="154" t="s">
        <v>1</v>
      </c>
      <c r="F254" s="155" t="s">
        <v>412</v>
      </c>
      <c r="H254" s="156">
        <v>94.6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29</v>
      </c>
      <c r="AX254" s="11" t="s">
        <v>80</v>
      </c>
      <c r="AY254" s="154" t="s">
        <v>207</v>
      </c>
    </row>
    <row r="255" spans="2:65" s="1" customFormat="1" ht="24.15" customHeight="1" x14ac:dyDescent="0.2">
      <c r="B255" s="137"/>
      <c r="C255" s="138" t="s">
        <v>413</v>
      </c>
      <c r="D255" s="196" t="s">
        <v>208</v>
      </c>
      <c r="E255" s="139" t="s">
        <v>414</v>
      </c>
      <c r="F255" s="140" t="s">
        <v>415</v>
      </c>
      <c r="G255" s="141" t="s">
        <v>269</v>
      </c>
      <c r="H255" s="142">
        <v>3510.192</v>
      </c>
      <c r="I255" s="143"/>
      <c r="J255" s="144">
        <f>ROUND(I255*H255,2)</f>
        <v>0</v>
      </c>
      <c r="K255" s="145"/>
      <c r="L255" s="32"/>
      <c r="M255" s="146" t="s">
        <v>1</v>
      </c>
      <c r="N255" s="147" t="s">
        <v>38</v>
      </c>
      <c r="P255" s="148">
        <f>O255*H255</f>
        <v>0</v>
      </c>
      <c r="Q255" s="148">
        <v>0</v>
      </c>
      <c r="R255" s="148">
        <f>Q255*H255</f>
        <v>0</v>
      </c>
      <c r="S255" s="148">
        <v>0</v>
      </c>
      <c r="T255" s="149">
        <f>S255*H255</f>
        <v>0</v>
      </c>
      <c r="AR255" s="150" t="s">
        <v>236</v>
      </c>
      <c r="AT255" s="150" t="s">
        <v>208</v>
      </c>
      <c r="AU255" s="150" t="s">
        <v>91</v>
      </c>
      <c r="AY255" s="17" t="s">
        <v>207</v>
      </c>
      <c r="BE255" s="151">
        <f>IF(N255="základná",J255,0)</f>
        <v>0</v>
      </c>
      <c r="BF255" s="151">
        <f>IF(N255="znížená",J255,0)</f>
        <v>0</v>
      </c>
      <c r="BG255" s="151">
        <f>IF(N255="zákl. prenesená",J255,0)</f>
        <v>0</v>
      </c>
      <c r="BH255" s="151">
        <f>IF(N255="zníž. prenesená",J255,0)</f>
        <v>0</v>
      </c>
      <c r="BI255" s="151">
        <f>IF(N255="nulová",J255,0)</f>
        <v>0</v>
      </c>
      <c r="BJ255" s="17" t="s">
        <v>91</v>
      </c>
      <c r="BK255" s="151">
        <f>ROUND(I255*H255,2)</f>
        <v>0</v>
      </c>
      <c r="BL255" s="17" t="s">
        <v>236</v>
      </c>
      <c r="BM255" s="150" t="s">
        <v>416</v>
      </c>
    </row>
    <row r="256" spans="2:65" s="1" customFormat="1" ht="19.2" x14ac:dyDescent="0.2">
      <c r="B256" s="32"/>
      <c r="D256" s="153" t="s">
        <v>220</v>
      </c>
      <c r="F256" s="160" t="s">
        <v>417</v>
      </c>
      <c r="I256" s="161"/>
      <c r="L256" s="32"/>
      <c r="M256" s="162"/>
      <c r="T256" s="59"/>
      <c r="AT256" s="17" t="s">
        <v>220</v>
      </c>
      <c r="AU256" s="17" t="s">
        <v>91</v>
      </c>
    </row>
    <row r="257" spans="2:65" s="11" customFormat="1" x14ac:dyDescent="0.2">
      <c r="B257" s="152"/>
      <c r="D257" s="153" t="s">
        <v>214</v>
      </c>
      <c r="E257" s="154" t="s">
        <v>1</v>
      </c>
      <c r="F257" s="155" t="s">
        <v>418</v>
      </c>
      <c r="H257" s="156">
        <v>45.15</v>
      </c>
      <c r="I257" s="157"/>
      <c r="L257" s="152"/>
      <c r="M257" s="158"/>
      <c r="T257" s="159"/>
      <c r="AT257" s="154" t="s">
        <v>214</v>
      </c>
      <c r="AU257" s="154" t="s">
        <v>91</v>
      </c>
      <c r="AV257" s="11" t="s">
        <v>91</v>
      </c>
      <c r="AW257" s="11" t="s">
        <v>29</v>
      </c>
      <c r="AX257" s="11" t="s">
        <v>72</v>
      </c>
      <c r="AY257" s="154" t="s">
        <v>207</v>
      </c>
    </row>
    <row r="258" spans="2:65" s="11" customFormat="1" x14ac:dyDescent="0.2">
      <c r="B258" s="152"/>
      <c r="D258" s="153" t="s">
        <v>214</v>
      </c>
      <c r="E258" s="154" t="s">
        <v>1</v>
      </c>
      <c r="F258" s="155" t="s">
        <v>419</v>
      </c>
      <c r="H258" s="156">
        <v>5.3</v>
      </c>
      <c r="I258" s="157"/>
      <c r="L258" s="152"/>
      <c r="M258" s="158"/>
      <c r="T258" s="159"/>
      <c r="AT258" s="154" t="s">
        <v>214</v>
      </c>
      <c r="AU258" s="154" t="s">
        <v>91</v>
      </c>
      <c r="AV258" s="11" t="s">
        <v>91</v>
      </c>
      <c r="AW258" s="11" t="s">
        <v>29</v>
      </c>
      <c r="AX258" s="11" t="s">
        <v>72</v>
      </c>
      <c r="AY258" s="154" t="s">
        <v>207</v>
      </c>
    </row>
    <row r="259" spans="2:65" s="11" customFormat="1" x14ac:dyDescent="0.2">
      <c r="B259" s="152"/>
      <c r="D259" s="153" t="s">
        <v>214</v>
      </c>
      <c r="E259" s="154" t="s">
        <v>1</v>
      </c>
      <c r="F259" s="155" t="s">
        <v>420</v>
      </c>
      <c r="H259" s="156">
        <v>24.9</v>
      </c>
      <c r="I259" s="157"/>
      <c r="L259" s="152"/>
      <c r="M259" s="158"/>
      <c r="T259" s="159"/>
      <c r="AT259" s="154" t="s">
        <v>214</v>
      </c>
      <c r="AU259" s="154" t="s">
        <v>91</v>
      </c>
      <c r="AV259" s="11" t="s">
        <v>91</v>
      </c>
      <c r="AW259" s="11" t="s">
        <v>29</v>
      </c>
      <c r="AX259" s="11" t="s">
        <v>72</v>
      </c>
      <c r="AY259" s="154" t="s">
        <v>207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421</v>
      </c>
      <c r="H260" s="156">
        <v>10.65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72</v>
      </c>
      <c r="AY260" s="154" t="s">
        <v>207</v>
      </c>
    </row>
    <row r="261" spans="2:65" s="11" customFormat="1" x14ac:dyDescent="0.2">
      <c r="B261" s="152"/>
      <c r="D261" s="153" t="s">
        <v>214</v>
      </c>
      <c r="E261" s="154" t="s">
        <v>1</v>
      </c>
      <c r="F261" s="155" t="s">
        <v>422</v>
      </c>
      <c r="H261" s="156">
        <v>113.36</v>
      </c>
      <c r="I261" s="157"/>
      <c r="L261" s="152"/>
      <c r="M261" s="158"/>
      <c r="T261" s="159"/>
      <c r="AT261" s="154" t="s">
        <v>214</v>
      </c>
      <c r="AU261" s="154" t="s">
        <v>91</v>
      </c>
      <c r="AV261" s="11" t="s">
        <v>91</v>
      </c>
      <c r="AW261" s="11" t="s">
        <v>29</v>
      </c>
      <c r="AX261" s="11" t="s">
        <v>72</v>
      </c>
      <c r="AY261" s="154" t="s">
        <v>207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423</v>
      </c>
      <c r="H262" s="156">
        <v>205.24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72</v>
      </c>
      <c r="AY262" s="154" t="s">
        <v>207</v>
      </c>
    </row>
    <row r="263" spans="2:65" s="11" customFormat="1" x14ac:dyDescent="0.2">
      <c r="B263" s="152"/>
      <c r="D263" s="153" t="s">
        <v>214</v>
      </c>
      <c r="E263" s="154" t="s">
        <v>1</v>
      </c>
      <c r="F263" s="155" t="s">
        <v>424</v>
      </c>
      <c r="H263" s="156">
        <v>25.655999999999999</v>
      </c>
      <c r="I263" s="157"/>
      <c r="L263" s="152"/>
      <c r="M263" s="158"/>
      <c r="T263" s="159"/>
      <c r="AT263" s="154" t="s">
        <v>214</v>
      </c>
      <c r="AU263" s="154" t="s">
        <v>91</v>
      </c>
      <c r="AV263" s="11" t="s">
        <v>91</v>
      </c>
      <c r="AW263" s="11" t="s">
        <v>29</v>
      </c>
      <c r="AX263" s="11" t="s">
        <v>72</v>
      </c>
      <c r="AY263" s="154" t="s">
        <v>207</v>
      </c>
    </row>
    <row r="264" spans="2:65" s="11" customFormat="1" x14ac:dyDescent="0.2">
      <c r="B264" s="152"/>
      <c r="D264" s="153" t="s">
        <v>214</v>
      </c>
      <c r="E264" s="154" t="s">
        <v>1</v>
      </c>
      <c r="F264" s="155" t="s">
        <v>425</v>
      </c>
      <c r="H264" s="156">
        <v>578</v>
      </c>
      <c r="I264" s="157"/>
      <c r="L264" s="152"/>
      <c r="M264" s="158"/>
      <c r="T264" s="159"/>
      <c r="AT264" s="154" t="s">
        <v>214</v>
      </c>
      <c r="AU264" s="154" t="s">
        <v>91</v>
      </c>
      <c r="AV264" s="11" t="s">
        <v>91</v>
      </c>
      <c r="AW264" s="11" t="s">
        <v>29</v>
      </c>
      <c r="AX264" s="11" t="s">
        <v>72</v>
      </c>
      <c r="AY264" s="154" t="s">
        <v>207</v>
      </c>
    </row>
    <row r="265" spans="2:65" s="11" customFormat="1" x14ac:dyDescent="0.2">
      <c r="B265" s="152"/>
      <c r="D265" s="153" t="s">
        <v>214</v>
      </c>
      <c r="E265" s="154" t="s">
        <v>1</v>
      </c>
      <c r="F265" s="155" t="s">
        <v>426</v>
      </c>
      <c r="H265" s="156">
        <v>1765.998</v>
      </c>
      <c r="I265" s="157"/>
      <c r="L265" s="152"/>
      <c r="M265" s="158"/>
      <c r="T265" s="159"/>
      <c r="AT265" s="154" t="s">
        <v>214</v>
      </c>
      <c r="AU265" s="154" t="s">
        <v>91</v>
      </c>
      <c r="AV265" s="11" t="s">
        <v>91</v>
      </c>
      <c r="AW265" s="11" t="s">
        <v>29</v>
      </c>
      <c r="AX265" s="11" t="s">
        <v>72</v>
      </c>
      <c r="AY265" s="154" t="s">
        <v>207</v>
      </c>
    </row>
    <row r="266" spans="2:65" s="11" customFormat="1" x14ac:dyDescent="0.2">
      <c r="B266" s="152"/>
      <c r="D266" s="153" t="s">
        <v>214</v>
      </c>
      <c r="E266" s="154" t="s">
        <v>1</v>
      </c>
      <c r="F266" s="155" t="s">
        <v>427</v>
      </c>
      <c r="H266" s="156">
        <v>137.61799999999999</v>
      </c>
      <c r="I266" s="157"/>
      <c r="L266" s="152"/>
      <c r="M266" s="158"/>
      <c r="T266" s="159"/>
      <c r="AT266" s="154" t="s">
        <v>214</v>
      </c>
      <c r="AU266" s="154" t="s">
        <v>91</v>
      </c>
      <c r="AV266" s="11" t="s">
        <v>91</v>
      </c>
      <c r="AW266" s="11" t="s">
        <v>29</v>
      </c>
      <c r="AX266" s="11" t="s">
        <v>72</v>
      </c>
      <c r="AY266" s="154" t="s">
        <v>207</v>
      </c>
    </row>
    <row r="267" spans="2:65" s="11" customFormat="1" x14ac:dyDescent="0.2">
      <c r="B267" s="152"/>
      <c r="D267" s="153" t="s">
        <v>214</v>
      </c>
      <c r="E267" s="154" t="s">
        <v>1</v>
      </c>
      <c r="F267" s="155" t="s">
        <v>428</v>
      </c>
      <c r="H267" s="156">
        <v>127.08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72</v>
      </c>
      <c r="AY267" s="154" t="s">
        <v>207</v>
      </c>
    </row>
    <row r="268" spans="2:65" s="11" customFormat="1" x14ac:dyDescent="0.2">
      <c r="B268" s="152"/>
      <c r="D268" s="153" t="s">
        <v>214</v>
      </c>
      <c r="E268" s="154" t="s">
        <v>1</v>
      </c>
      <c r="F268" s="155" t="s">
        <v>429</v>
      </c>
      <c r="H268" s="156">
        <v>471.24</v>
      </c>
      <c r="I268" s="157"/>
      <c r="L268" s="152"/>
      <c r="M268" s="158"/>
      <c r="T268" s="159"/>
      <c r="AT268" s="154" t="s">
        <v>214</v>
      </c>
      <c r="AU268" s="154" t="s">
        <v>91</v>
      </c>
      <c r="AV268" s="11" t="s">
        <v>91</v>
      </c>
      <c r="AW268" s="11" t="s">
        <v>29</v>
      </c>
      <c r="AX268" s="11" t="s">
        <v>72</v>
      </c>
      <c r="AY268" s="154" t="s">
        <v>207</v>
      </c>
    </row>
    <row r="269" spans="2:65" s="14" customFormat="1" x14ac:dyDescent="0.2">
      <c r="B269" s="178"/>
      <c r="D269" s="153" t="s">
        <v>214</v>
      </c>
      <c r="E269" s="179" t="s">
        <v>1</v>
      </c>
      <c r="F269" s="180" t="s">
        <v>243</v>
      </c>
      <c r="H269" s="181">
        <v>3510.192</v>
      </c>
      <c r="I269" s="182"/>
      <c r="L269" s="178"/>
      <c r="M269" s="183"/>
      <c r="T269" s="184"/>
      <c r="AT269" s="179" t="s">
        <v>214</v>
      </c>
      <c r="AU269" s="179" t="s">
        <v>91</v>
      </c>
      <c r="AV269" s="14" t="s">
        <v>236</v>
      </c>
      <c r="AW269" s="14" t="s">
        <v>29</v>
      </c>
      <c r="AX269" s="14" t="s">
        <v>80</v>
      </c>
      <c r="AY269" s="179" t="s">
        <v>207</v>
      </c>
    </row>
    <row r="270" spans="2:65" s="1" customFormat="1" ht="37.799999999999997" customHeight="1" x14ac:dyDescent="0.2">
      <c r="B270" s="137"/>
      <c r="C270" s="138" t="s">
        <v>430</v>
      </c>
      <c r="D270" s="196" t="s">
        <v>208</v>
      </c>
      <c r="E270" s="139" t="s">
        <v>431</v>
      </c>
      <c r="F270" s="140" t="s">
        <v>432</v>
      </c>
      <c r="G270" s="141" t="s">
        <v>269</v>
      </c>
      <c r="H270" s="142">
        <v>3510.192</v>
      </c>
      <c r="I270" s="143"/>
      <c r="J270" s="144">
        <f>ROUND(I270*H270,2)</f>
        <v>0</v>
      </c>
      <c r="K270" s="145"/>
      <c r="L270" s="32"/>
      <c r="M270" s="146" t="s">
        <v>1</v>
      </c>
      <c r="N270" s="147" t="s">
        <v>38</v>
      </c>
      <c r="P270" s="148">
        <f>O270*H270</f>
        <v>0</v>
      </c>
      <c r="Q270" s="148">
        <v>0</v>
      </c>
      <c r="R270" s="148">
        <f>Q270*H270</f>
        <v>0</v>
      </c>
      <c r="S270" s="148">
        <v>0</v>
      </c>
      <c r="T270" s="149">
        <f>S270*H270</f>
        <v>0</v>
      </c>
      <c r="AR270" s="150" t="s">
        <v>236</v>
      </c>
      <c r="AT270" s="150" t="s">
        <v>208</v>
      </c>
      <c r="AU270" s="150" t="s">
        <v>91</v>
      </c>
      <c r="AY270" s="17" t="s">
        <v>207</v>
      </c>
      <c r="BE270" s="151">
        <f>IF(N270="základná",J270,0)</f>
        <v>0</v>
      </c>
      <c r="BF270" s="151">
        <f>IF(N270="znížená",J270,0)</f>
        <v>0</v>
      </c>
      <c r="BG270" s="151">
        <f>IF(N270="zákl. prenesená",J270,0)</f>
        <v>0</v>
      </c>
      <c r="BH270" s="151">
        <f>IF(N270="zníž. prenesená",J270,0)</f>
        <v>0</v>
      </c>
      <c r="BI270" s="151">
        <f>IF(N270="nulová",J270,0)</f>
        <v>0</v>
      </c>
      <c r="BJ270" s="17" t="s">
        <v>91</v>
      </c>
      <c r="BK270" s="151">
        <f>ROUND(I270*H270,2)</f>
        <v>0</v>
      </c>
      <c r="BL270" s="17" t="s">
        <v>236</v>
      </c>
      <c r="BM270" s="150" t="s">
        <v>433</v>
      </c>
    </row>
    <row r="271" spans="2:65" s="1" customFormat="1" ht="19.2" x14ac:dyDescent="0.2">
      <c r="B271" s="32"/>
      <c r="D271" s="153" t="s">
        <v>220</v>
      </c>
      <c r="F271" s="160" t="s">
        <v>434</v>
      </c>
      <c r="I271" s="161"/>
      <c r="L271" s="32"/>
      <c r="M271" s="162"/>
      <c r="T271" s="59"/>
      <c r="AT271" s="17" t="s">
        <v>220</v>
      </c>
      <c r="AU271" s="17" t="s">
        <v>91</v>
      </c>
    </row>
    <row r="272" spans="2:65" s="11" customFormat="1" x14ac:dyDescent="0.2">
      <c r="B272" s="152"/>
      <c r="D272" s="153" t="s">
        <v>214</v>
      </c>
      <c r="E272" s="154" t="s">
        <v>1</v>
      </c>
      <c r="F272" s="155" t="s">
        <v>435</v>
      </c>
      <c r="H272" s="156">
        <v>3510.192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80</v>
      </c>
      <c r="AY272" s="154" t="s">
        <v>207</v>
      </c>
    </row>
    <row r="273" spans="2:65" s="1" customFormat="1" ht="21.75" customHeight="1" x14ac:dyDescent="0.2">
      <c r="B273" s="137"/>
      <c r="C273" s="138" t="s">
        <v>436</v>
      </c>
      <c r="D273" s="196" t="s">
        <v>208</v>
      </c>
      <c r="E273" s="139" t="s">
        <v>437</v>
      </c>
      <c r="F273" s="140" t="s">
        <v>438</v>
      </c>
      <c r="G273" s="141" t="s">
        <v>269</v>
      </c>
      <c r="H273" s="142">
        <v>3510.192</v>
      </c>
      <c r="I273" s="143"/>
      <c r="J273" s="144">
        <f>ROUND(I273*H273,2)</f>
        <v>0</v>
      </c>
      <c r="K273" s="145"/>
      <c r="L273" s="32"/>
      <c r="M273" s="146" t="s">
        <v>1</v>
      </c>
      <c r="N273" s="147" t="s">
        <v>38</v>
      </c>
      <c r="P273" s="148">
        <f>O273*H273</f>
        <v>0</v>
      </c>
      <c r="Q273" s="148">
        <v>0</v>
      </c>
      <c r="R273" s="148">
        <f>Q273*H273</f>
        <v>0</v>
      </c>
      <c r="S273" s="148">
        <v>0</v>
      </c>
      <c r="T273" s="149">
        <f>S273*H273</f>
        <v>0</v>
      </c>
      <c r="AR273" s="150" t="s">
        <v>236</v>
      </c>
      <c r="AT273" s="150" t="s">
        <v>208</v>
      </c>
      <c r="AU273" s="150" t="s">
        <v>91</v>
      </c>
      <c r="AY273" s="17" t="s">
        <v>207</v>
      </c>
      <c r="BE273" s="151">
        <f>IF(N273="základná",J273,0)</f>
        <v>0</v>
      </c>
      <c r="BF273" s="151">
        <f>IF(N273="znížená",J273,0)</f>
        <v>0</v>
      </c>
      <c r="BG273" s="151">
        <f>IF(N273="zákl. prenesená",J273,0)</f>
        <v>0</v>
      </c>
      <c r="BH273" s="151">
        <f>IF(N273="zníž. prenesená",J273,0)</f>
        <v>0</v>
      </c>
      <c r="BI273" s="151">
        <f>IF(N273="nulová",J273,0)</f>
        <v>0</v>
      </c>
      <c r="BJ273" s="17" t="s">
        <v>91</v>
      </c>
      <c r="BK273" s="151">
        <f>ROUND(I273*H273,2)</f>
        <v>0</v>
      </c>
      <c r="BL273" s="17" t="s">
        <v>236</v>
      </c>
      <c r="BM273" s="150" t="s">
        <v>439</v>
      </c>
    </row>
    <row r="274" spans="2:65" s="1" customFormat="1" ht="28.8" x14ac:dyDescent="0.2">
      <c r="B274" s="32"/>
      <c r="D274" s="153" t="s">
        <v>220</v>
      </c>
      <c r="F274" s="160" t="s">
        <v>440</v>
      </c>
      <c r="I274" s="161"/>
      <c r="L274" s="32"/>
      <c r="M274" s="162"/>
      <c r="T274" s="59"/>
      <c r="AT274" s="17" t="s">
        <v>220</v>
      </c>
      <c r="AU274" s="17" t="s">
        <v>91</v>
      </c>
    </row>
    <row r="275" spans="2:65" s="11" customFormat="1" x14ac:dyDescent="0.2">
      <c r="B275" s="152"/>
      <c r="D275" s="153" t="s">
        <v>214</v>
      </c>
      <c r="E275" s="154" t="s">
        <v>1</v>
      </c>
      <c r="F275" s="155" t="s">
        <v>441</v>
      </c>
      <c r="H275" s="156">
        <v>3510.192</v>
      </c>
      <c r="I275" s="157"/>
      <c r="L275" s="152"/>
      <c r="M275" s="158"/>
      <c r="T275" s="159"/>
      <c r="AT275" s="154" t="s">
        <v>214</v>
      </c>
      <c r="AU275" s="154" t="s">
        <v>91</v>
      </c>
      <c r="AV275" s="11" t="s">
        <v>91</v>
      </c>
      <c r="AW275" s="11" t="s">
        <v>29</v>
      </c>
      <c r="AX275" s="11" t="s">
        <v>80</v>
      </c>
      <c r="AY275" s="154" t="s">
        <v>207</v>
      </c>
    </row>
    <row r="276" spans="2:65" s="1" customFormat="1" ht="37.799999999999997" customHeight="1" x14ac:dyDescent="0.2">
      <c r="B276" s="137"/>
      <c r="C276" s="138" t="s">
        <v>442</v>
      </c>
      <c r="D276" s="197" t="s">
        <v>208</v>
      </c>
      <c r="E276" s="139" t="s">
        <v>443</v>
      </c>
      <c r="F276" s="140" t="s">
        <v>444</v>
      </c>
      <c r="G276" s="141" t="s">
        <v>269</v>
      </c>
      <c r="H276" s="142">
        <v>898.36</v>
      </c>
      <c r="I276" s="143"/>
      <c r="J276" s="144">
        <f>ROUND(I276*H276,2)</f>
        <v>0</v>
      </c>
      <c r="K276" s="145"/>
      <c r="L276" s="32"/>
      <c r="M276" s="146" t="s">
        <v>1</v>
      </c>
      <c r="N276" s="147" t="s">
        <v>38</v>
      </c>
      <c r="P276" s="148">
        <f>O276*H276</f>
        <v>0</v>
      </c>
      <c r="Q276" s="148">
        <v>0</v>
      </c>
      <c r="R276" s="148">
        <f>Q276*H276</f>
        <v>0</v>
      </c>
      <c r="S276" s="148">
        <v>0</v>
      </c>
      <c r="T276" s="149">
        <f>S276*H276</f>
        <v>0</v>
      </c>
      <c r="AR276" s="150" t="s">
        <v>236</v>
      </c>
      <c r="AT276" s="150" t="s">
        <v>208</v>
      </c>
      <c r="AU276" s="150" t="s">
        <v>91</v>
      </c>
      <c r="AY276" s="17" t="s">
        <v>207</v>
      </c>
      <c r="BE276" s="151">
        <f>IF(N276="základná",J276,0)</f>
        <v>0</v>
      </c>
      <c r="BF276" s="151">
        <f>IF(N276="znížená",J276,0)</f>
        <v>0</v>
      </c>
      <c r="BG276" s="151">
        <f>IF(N276="zákl. prenesená",J276,0)</f>
        <v>0</v>
      </c>
      <c r="BH276" s="151">
        <f>IF(N276="zníž. prenesená",J276,0)</f>
        <v>0</v>
      </c>
      <c r="BI276" s="151">
        <f>IF(N276="nulová",J276,0)</f>
        <v>0</v>
      </c>
      <c r="BJ276" s="17" t="s">
        <v>91</v>
      </c>
      <c r="BK276" s="151">
        <f>ROUND(I276*H276,2)</f>
        <v>0</v>
      </c>
      <c r="BL276" s="17" t="s">
        <v>236</v>
      </c>
      <c r="BM276" s="150" t="s">
        <v>445</v>
      </c>
    </row>
    <row r="277" spans="2:65" s="1" customFormat="1" ht="19.2" x14ac:dyDescent="0.2">
      <c r="B277" s="32"/>
      <c r="D277" s="153" t="s">
        <v>220</v>
      </c>
      <c r="F277" s="160" t="s">
        <v>446</v>
      </c>
      <c r="I277" s="161"/>
      <c r="L277" s="32"/>
      <c r="M277" s="162"/>
      <c r="T277" s="59"/>
      <c r="AT277" s="17" t="s">
        <v>220</v>
      </c>
      <c r="AU277" s="17" t="s">
        <v>91</v>
      </c>
    </row>
    <row r="278" spans="2:65" s="11" customFormat="1" ht="20.399999999999999" x14ac:dyDescent="0.2">
      <c r="B278" s="152"/>
      <c r="D278" s="153" t="s">
        <v>214</v>
      </c>
      <c r="E278" s="154" t="s">
        <v>1</v>
      </c>
      <c r="F278" s="155" t="s">
        <v>447</v>
      </c>
      <c r="H278" s="156">
        <v>30.1</v>
      </c>
      <c r="I278" s="157"/>
      <c r="L278" s="152"/>
      <c r="M278" s="158"/>
      <c r="T278" s="159"/>
      <c r="AT278" s="154" t="s">
        <v>214</v>
      </c>
      <c r="AU278" s="154" t="s">
        <v>91</v>
      </c>
      <c r="AV278" s="11" t="s">
        <v>91</v>
      </c>
      <c r="AW278" s="11" t="s">
        <v>29</v>
      </c>
      <c r="AX278" s="11" t="s">
        <v>72</v>
      </c>
      <c r="AY278" s="154" t="s">
        <v>207</v>
      </c>
    </row>
    <row r="279" spans="2:65" s="11" customFormat="1" ht="20.399999999999999" x14ac:dyDescent="0.2">
      <c r="B279" s="152"/>
      <c r="D279" s="153" t="s">
        <v>214</v>
      </c>
      <c r="E279" s="154" t="s">
        <v>1</v>
      </c>
      <c r="F279" s="155" t="s">
        <v>448</v>
      </c>
      <c r="H279" s="156">
        <v>85.02</v>
      </c>
      <c r="I279" s="157"/>
      <c r="L279" s="152"/>
      <c r="M279" s="158"/>
      <c r="T279" s="159"/>
      <c r="AT279" s="154" t="s">
        <v>214</v>
      </c>
      <c r="AU279" s="154" t="s">
        <v>91</v>
      </c>
      <c r="AV279" s="11" t="s">
        <v>91</v>
      </c>
      <c r="AW279" s="11" t="s">
        <v>29</v>
      </c>
      <c r="AX279" s="11" t="s">
        <v>72</v>
      </c>
      <c r="AY279" s="154" t="s">
        <v>207</v>
      </c>
    </row>
    <row r="280" spans="2:65" s="11" customFormat="1" ht="20.399999999999999" x14ac:dyDescent="0.2">
      <c r="B280" s="152"/>
      <c r="D280" s="153" t="s">
        <v>214</v>
      </c>
      <c r="E280" s="154" t="s">
        <v>1</v>
      </c>
      <c r="F280" s="155" t="s">
        <v>449</v>
      </c>
      <c r="H280" s="156">
        <v>205.24</v>
      </c>
      <c r="I280" s="157"/>
      <c r="L280" s="152"/>
      <c r="M280" s="158"/>
      <c r="T280" s="159"/>
      <c r="AT280" s="154" t="s">
        <v>214</v>
      </c>
      <c r="AU280" s="154" t="s">
        <v>91</v>
      </c>
      <c r="AV280" s="11" t="s">
        <v>91</v>
      </c>
      <c r="AW280" s="11" t="s">
        <v>29</v>
      </c>
      <c r="AX280" s="11" t="s">
        <v>72</v>
      </c>
      <c r="AY280" s="154" t="s">
        <v>207</v>
      </c>
    </row>
    <row r="281" spans="2:65" s="11" customFormat="1" ht="20.399999999999999" x14ac:dyDescent="0.2">
      <c r="B281" s="152"/>
      <c r="D281" s="153" t="s">
        <v>214</v>
      </c>
      <c r="E281" s="154" t="s">
        <v>1</v>
      </c>
      <c r="F281" s="155" t="s">
        <v>450</v>
      </c>
      <c r="H281" s="156">
        <v>578</v>
      </c>
      <c r="I281" s="157"/>
      <c r="L281" s="152"/>
      <c r="M281" s="158"/>
      <c r="T281" s="159"/>
      <c r="AT281" s="154" t="s">
        <v>214</v>
      </c>
      <c r="AU281" s="154" t="s">
        <v>91</v>
      </c>
      <c r="AV281" s="11" t="s">
        <v>91</v>
      </c>
      <c r="AW281" s="11" t="s">
        <v>29</v>
      </c>
      <c r="AX281" s="11" t="s">
        <v>72</v>
      </c>
      <c r="AY281" s="154" t="s">
        <v>207</v>
      </c>
    </row>
    <row r="282" spans="2:65" s="14" customFormat="1" x14ac:dyDescent="0.2">
      <c r="B282" s="178"/>
      <c r="D282" s="153" t="s">
        <v>214</v>
      </c>
      <c r="E282" s="179" t="s">
        <v>1</v>
      </c>
      <c r="F282" s="180" t="s">
        <v>243</v>
      </c>
      <c r="H282" s="181">
        <v>898.36</v>
      </c>
      <c r="I282" s="182"/>
      <c r="L282" s="178"/>
      <c r="M282" s="183"/>
      <c r="T282" s="184"/>
      <c r="AT282" s="179" t="s">
        <v>214</v>
      </c>
      <c r="AU282" s="179" t="s">
        <v>91</v>
      </c>
      <c r="AV282" s="14" t="s">
        <v>236</v>
      </c>
      <c r="AW282" s="14" t="s">
        <v>29</v>
      </c>
      <c r="AX282" s="14" t="s">
        <v>80</v>
      </c>
      <c r="AY282" s="179" t="s">
        <v>207</v>
      </c>
    </row>
    <row r="283" spans="2:65" s="1" customFormat="1" ht="37.799999999999997" customHeight="1" x14ac:dyDescent="0.2">
      <c r="B283" s="137"/>
      <c r="C283" s="138" t="s">
        <v>451</v>
      </c>
      <c r="D283" s="197" t="s">
        <v>208</v>
      </c>
      <c r="E283" s="139" t="s">
        <v>452</v>
      </c>
      <c r="F283" s="140" t="s">
        <v>453</v>
      </c>
      <c r="G283" s="141" t="s">
        <v>269</v>
      </c>
      <c r="H283" s="142">
        <v>898.36</v>
      </c>
      <c r="I283" s="143"/>
      <c r="J283" s="144">
        <f>ROUND(I283*H283,2)</f>
        <v>0</v>
      </c>
      <c r="K283" s="145"/>
      <c r="L283" s="32"/>
      <c r="M283" s="146" t="s">
        <v>1</v>
      </c>
      <c r="N283" s="147" t="s">
        <v>38</v>
      </c>
      <c r="P283" s="148">
        <f>O283*H283</f>
        <v>0</v>
      </c>
      <c r="Q283" s="148">
        <v>0</v>
      </c>
      <c r="R283" s="148">
        <f>Q283*H283</f>
        <v>0</v>
      </c>
      <c r="S283" s="148">
        <v>0</v>
      </c>
      <c r="T283" s="149">
        <f>S283*H283</f>
        <v>0</v>
      </c>
      <c r="AR283" s="150" t="s">
        <v>236</v>
      </c>
      <c r="AT283" s="150" t="s">
        <v>208</v>
      </c>
      <c r="AU283" s="150" t="s">
        <v>91</v>
      </c>
      <c r="AY283" s="17" t="s">
        <v>207</v>
      </c>
      <c r="BE283" s="151">
        <f>IF(N283="základná",J283,0)</f>
        <v>0</v>
      </c>
      <c r="BF283" s="151">
        <f>IF(N283="znížená",J283,0)</f>
        <v>0</v>
      </c>
      <c r="BG283" s="151">
        <f>IF(N283="zákl. prenesená",J283,0)</f>
        <v>0</v>
      </c>
      <c r="BH283" s="151">
        <f>IF(N283="zníž. prenesená",J283,0)</f>
        <v>0</v>
      </c>
      <c r="BI283" s="151">
        <f>IF(N283="nulová",J283,0)</f>
        <v>0</v>
      </c>
      <c r="BJ283" s="17" t="s">
        <v>91</v>
      </c>
      <c r="BK283" s="151">
        <f>ROUND(I283*H283,2)</f>
        <v>0</v>
      </c>
      <c r="BL283" s="17" t="s">
        <v>236</v>
      </c>
      <c r="BM283" s="150" t="s">
        <v>454</v>
      </c>
    </row>
    <row r="284" spans="2:65" s="1" customFormat="1" ht="19.2" x14ac:dyDescent="0.2">
      <c r="B284" s="32"/>
      <c r="D284" s="153" t="s">
        <v>220</v>
      </c>
      <c r="F284" s="160" t="s">
        <v>446</v>
      </c>
      <c r="I284" s="161"/>
      <c r="L284" s="32"/>
      <c r="M284" s="162"/>
      <c r="T284" s="59"/>
      <c r="AT284" s="17" t="s">
        <v>220</v>
      </c>
      <c r="AU284" s="17" t="s">
        <v>91</v>
      </c>
    </row>
    <row r="285" spans="2:65" s="11" customFormat="1" ht="20.399999999999999" x14ac:dyDescent="0.2">
      <c r="B285" s="152"/>
      <c r="D285" s="153" t="s">
        <v>214</v>
      </c>
      <c r="E285" s="154" t="s">
        <v>1</v>
      </c>
      <c r="F285" s="155" t="s">
        <v>447</v>
      </c>
      <c r="H285" s="156">
        <v>30.1</v>
      </c>
      <c r="I285" s="157"/>
      <c r="L285" s="152"/>
      <c r="M285" s="158"/>
      <c r="T285" s="159"/>
      <c r="AT285" s="154" t="s">
        <v>214</v>
      </c>
      <c r="AU285" s="154" t="s">
        <v>91</v>
      </c>
      <c r="AV285" s="11" t="s">
        <v>91</v>
      </c>
      <c r="AW285" s="11" t="s">
        <v>29</v>
      </c>
      <c r="AX285" s="11" t="s">
        <v>72</v>
      </c>
      <c r="AY285" s="154" t="s">
        <v>207</v>
      </c>
    </row>
    <row r="286" spans="2:65" s="11" customFormat="1" ht="20.399999999999999" x14ac:dyDescent="0.2">
      <c r="B286" s="152"/>
      <c r="D286" s="153" t="s">
        <v>214</v>
      </c>
      <c r="E286" s="154" t="s">
        <v>1</v>
      </c>
      <c r="F286" s="155" t="s">
        <v>448</v>
      </c>
      <c r="H286" s="156">
        <v>85.02</v>
      </c>
      <c r="I286" s="157"/>
      <c r="L286" s="152"/>
      <c r="M286" s="158"/>
      <c r="T286" s="159"/>
      <c r="AT286" s="154" t="s">
        <v>214</v>
      </c>
      <c r="AU286" s="154" t="s">
        <v>91</v>
      </c>
      <c r="AV286" s="11" t="s">
        <v>91</v>
      </c>
      <c r="AW286" s="11" t="s">
        <v>29</v>
      </c>
      <c r="AX286" s="11" t="s">
        <v>72</v>
      </c>
      <c r="AY286" s="154" t="s">
        <v>207</v>
      </c>
    </row>
    <row r="287" spans="2:65" s="11" customFormat="1" ht="20.399999999999999" x14ac:dyDescent="0.2">
      <c r="B287" s="152"/>
      <c r="D287" s="153" t="s">
        <v>214</v>
      </c>
      <c r="E287" s="154" t="s">
        <v>1</v>
      </c>
      <c r="F287" s="155" t="s">
        <v>449</v>
      </c>
      <c r="H287" s="156">
        <v>205.24</v>
      </c>
      <c r="I287" s="157"/>
      <c r="L287" s="152"/>
      <c r="M287" s="158"/>
      <c r="T287" s="159"/>
      <c r="AT287" s="154" t="s">
        <v>214</v>
      </c>
      <c r="AU287" s="154" t="s">
        <v>91</v>
      </c>
      <c r="AV287" s="11" t="s">
        <v>91</v>
      </c>
      <c r="AW287" s="11" t="s">
        <v>29</v>
      </c>
      <c r="AX287" s="11" t="s">
        <v>72</v>
      </c>
      <c r="AY287" s="154" t="s">
        <v>207</v>
      </c>
    </row>
    <row r="288" spans="2:65" s="11" customFormat="1" ht="20.399999999999999" x14ac:dyDescent="0.2">
      <c r="B288" s="152"/>
      <c r="D288" s="153" t="s">
        <v>214</v>
      </c>
      <c r="E288" s="154" t="s">
        <v>1</v>
      </c>
      <c r="F288" s="155" t="s">
        <v>450</v>
      </c>
      <c r="H288" s="156">
        <v>578</v>
      </c>
      <c r="I288" s="157"/>
      <c r="L288" s="152"/>
      <c r="M288" s="158"/>
      <c r="T288" s="159"/>
      <c r="AT288" s="154" t="s">
        <v>214</v>
      </c>
      <c r="AU288" s="154" t="s">
        <v>91</v>
      </c>
      <c r="AV288" s="11" t="s">
        <v>91</v>
      </c>
      <c r="AW288" s="11" t="s">
        <v>29</v>
      </c>
      <c r="AX288" s="11" t="s">
        <v>72</v>
      </c>
      <c r="AY288" s="154" t="s">
        <v>207</v>
      </c>
    </row>
    <row r="289" spans="2:65" s="14" customFormat="1" x14ac:dyDescent="0.2">
      <c r="B289" s="178"/>
      <c r="D289" s="153" t="s">
        <v>214</v>
      </c>
      <c r="E289" s="179" t="s">
        <v>1</v>
      </c>
      <c r="F289" s="180" t="s">
        <v>243</v>
      </c>
      <c r="H289" s="181">
        <v>898.36</v>
      </c>
      <c r="I289" s="182"/>
      <c r="L289" s="178"/>
      <c r="M289" s="183"/>
      <c r="T289" s="184"/>
      <c r="AT289" s="179" t="s">
        <v>214</v>
      </c>
      <c r="AU289" s="179" t="s">
        <v>91</v>
      </c>
      <c r="AV289" s="14" t="s">
        <v>236</v>
      </c>
      <c r="AW289" s="14" t="s">
        <v>29</v>
      </c>
      <c r="AX289" s="14" t="s">
        <v>80</v>
      </c>
      <c r="AY289" s="179" t="s">
        <v>207</v>
      </c>
    </row>
    <row r="290" spans="2:65" s="1" customFormat="1" ht="44.25" customHeight="1" x14ac:dyDescent="0.2">
      <c r="B290" s="137"/>
      <c r="C290" s="138" t="s">
        <v>455</v>
      </c>
      <c r="D290" s="197" t="s">
        <v>208</v>
      </c>
      <c r="E290" s="139" t="s">
        <v>456</v>
      </c>
      <c r="F290" s="140" t="s">
        <v>457</v>
      </c>
      <c r="G290" s="141" t="s">
        <v>269</v>
      </c>
      <c r="H290" s="142">
        <v>19763.919999999998</v>
      </c>
      <c r="I290" s="143"/>
      <c r="J290" s="144">
        <f>ROUND(I290*H290,2)</f>
        <v>0</v>
      </c>
      <c r="K290" s="145"/>
      <c r="L290" s="32"/>
      <c r="M290" s="146" t="s">
        <v>1</v>
      </c>
      <c r="N290" s="147" t="s">
        <v>38</v>
      </c>
      <c r="P290" s="148">
        <f>O290*H290</f>
        <v>0</v>
      </c>
      <c r="Q290" s="148">
        <v>0</v>
      </c>
      <c r="R290" s="148">
        <f>Q290*H290</f>
        <v>0</v>
      </c>
      <c r="S290" s="148">
        <v>0</v>
      </c>
      <c r="T290" s="149">
        <f>S290*H290</f>
        <v>0</v>
      </c>
      <c r="AR290" s="150" t="s">
        <v>236</v>
      </c>
      <c r="AT290" s="150" t="s">
        <v>208</v>
      </c>
      <c r="AU290" s="150" t="s">
        <v>91</v>
      </c>
      <c r="AY290" s="17" t="s">
        <v>207</v>
      </c>
      <c r="BE290" s="151">
        <f>IF(N290="základná",J290,0)</f>
        <v>0</v>
      </c>
      <c r="BF290" s="151">
        <f>IF(N290="znížená",J290,0)</f>
        <v>0</v>
      </c>
      <c r="BG290" s="151">
        <f>IF(N290="zákl. prenesená",J290,0)</f>
        <v>0</v>
      </c>
      <c r="BH290" s="151">
        <f>IF(N290="zníž. prenesená",J290,0)</f>
        <v>0</v>
      </c>
      <c r="BI290" s="151">
        <f>IF(N290="nulová",J290,0)</f>
        <v>0</v>
      </c>
      <c r="BJ290" s="17" t="s">
        <v>91</v>
      </c>
      <c r="BK290" s="151">
        <f>ROUND(I290*H290,2)</f>
        <v>0</v>
      </c>
      <c r="BL290" s="17" t="s">
        <v>236</v>
      </c>
      <c r="BM290" s="150" t="s">
        <v>458</v>
      </c>
    </row>
    <row r="291" spans="2:65" s="1" customFormat="1" ht="19.2" x14ac:dyDescent="0.2">
      <c r="B291" s="32"/>
      <c r="D291" s="153" t="s">
        <v>220</v>
      </c>
      <c r="F291" s="160" t="s">
        <v>459</v>
      </c>
      <c r="I291" s="161"/>
      <c r="L291" s="32"/>
      <c r="M291" s="162"/>
      <c r="T291" s="59"/>
      <c r="AT291" s="17" t="s">
        <v>220</v>
      </c>
      <c r="AU291" s="17" t="s">
        <v>91</v>
      </c>
    </row>
    <row r="292" spans="2:65" s="11" customFormat="1" x14ac:dyDescent="0.2">
      <c r="B292" s="152"/>
      <c r="D292" s="153" t="s">
        <v>214</v>
      </c>
      <c r="E292" s="154" t="s">
        <v>1</v>
      </c>
      <c r="F292" s="155" t="s">
        <v>460</v>
      </c>
      <c r="H292" s="156">
        <v>19763.919999999998</v>
      </c>
      <c r="I292" s="157"/>
      <c r="L292" s="152"/>
      <c r="M292" s="158"/>
      <c r="T292" s="159"/>
      <c r="AT292" s="154" t="s">
        <v>214</v>
      </c>
      <c r="AU292" s="154" t="s">
        <v>91</v>
      </c>
      <c r="AV292" s="11" t="s">
        <v>91</v>
      </c>
      <c r="AW292" s="11" t="s">
        <v>29</v>
      </c>
      <c r="AX292" s="11" t="s">
        <v>80</v>
      </c>
      <c r="AY292" s="154" t="s">
        <v>207</v>
      </c>
    </row>
    <row r="293" spans="2:65" s="1" customFormat="1" ht="24.15" customHeight="1" x14ac:dyDescent="0.2">
      <c r="B293" s="137"/>
      <c r="C293" s="138" t="s">
        <v>461</v>
      </c>
      <c r="D293" s="197" t="s">
        <v>208</v>
      </c>
      <c r="E293" s="139" t="s">
        <v>462</v>
      </c>
      <c r="F293" s="140" t="s">
        <v>463</v>
      </c>
      <c r="G293" s="141" t="s">
        <v>269</v>
      </c>
      <c r="H293" s="142">
        <v>898.36</v>
      </c>
      <c r="I293" s="143"/>
      <c r="J293" s="144">
        <f>ROUND(I293*H293,2)</f>
        <v>0</v>
      </c>
      <c r="K293" s="145"/>
      <c r="L293" s="32"/>
      <c r="M293" s="146" t="s">
        <v>1</v>
      </c>
      <c r="N293" s="147" t="s">
        <v>38</v>
      </c>
      <c r="P293" s="148">
        <f>O293*H293</f>
        <v>0</v>
      </c>
      <c r="Q293" s="148">
        <v>0</v>
      </c>
      <c r="R293" s="148">
        <f>Q293*H293</f>
        <v>0</v>
      </c>
      <c r="S293" s="148">
        <v>0</v>
      </c>
      <c r="T293" s="149">
        <f>S293*H293</f>
        <v>0</v>
      </c>
      <c r="AR293" s="150" t="s">
        <v>236</v>
      </c>
      <c r="AT293" s="150" t="s">
        <v>208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464</v>
      </c>
    </row>
    <row r="294" spans="2:65" s="1" customFormat="1" ht="19.2" x14ac:dyDescent="0.2">
      <c r="B294" s="32"/>
      <c r="D294" s="153" t="s">
        <v>220</v>
      </c>
      <c r="F294" s="160" t="s">
        <v>446</v>
      </c>
      <c r="I294" s="161"/>
      <c r="L294" s="32"/>
      <c r="M294" s="162"/>
      <c r="T294" s="59"/>
      <c r="AT294" s="17" t="s">
        <v>220</v>
      </c>
      <c r="AU294" s="17" t="s">
        <v>91</v>
      </c>
    </row>
    <row r="295" spans="2:65" s="11" customFormat="1" x14ac:dyDescent="0.2">
      <c r="B295" s="152"/>
      <c r="D295" s="153" t="s">
        <v>214</v>
      </c>
      <c r="E295" s="154" t="s">
        <v>1</v>
      </c>
      <c r="F295" s="155" t="s">
        <v>465</v>
      </c>
      <c r="H295" s="156">
        <v>898.36</v>
      </c>
      <c r="I295" s="157"/>
      <c r="L295" s="152"/>
      <c r="M295" s="158"/>
      <c r="T295" s="159"/>
      <c r="AT295" s="154" t="s">
        <v>214</v>
      </c>
      <c r="AU295" s="154" t="s">
        <v>91</v>
      </c>
      <c r="AV295" s="11" t="s">
        <v>91</v>
      </c>
      <c r="AW295" s="11" t="s">
        <v>29</v>
      </c>
      <c r="AX295" s="11" t="s">
        <v>80</v>
      </c>
      <c r="AY295" s="154" t="s">
        <v>207</v>
      </c>
    </row>
    <row r="296" spans="2:65" s="1" customFormat="1" ht="24.15" customHeight="1" x14ac:dyDescent="0.2">
      <c r="B296" s="137"/>
      <c r="C296" s="138" t="s">
        <v>466</v>
      </c>
      <c r="D296" s="197" t="s">
        <v>208</v>
      </c>
      <c r="E296" s="139" t="s">
        <v>467</v>
      </c>
      <c r="F296" s="140" t="s">
        <v>468</v>
      </c>
      <c r="G296" s="141" t="s">
        <v>469</v>
      </c>
      <c r="H296" s="142">
        <v>1617.048</v>
      </c>
      <c r="I296" s="143"/>
      <c r="J296" s="144">
        <f>ROUND(I296*H296,2)</f>
        <v>0</v>
      </c>
      <c r="K296" s="145"/>
      <c r="L296" s="32"/>
      <c r="M296" s="146" t="s">
        <v>1</v>
      </c>
      <c r="N296" s="147" t="s">
        <v>38</v>
      </c>
      <c r="P296" s="148">
        <f>O296*H296</f>
        <v>0</v>
      </c>
      <c r="Q296" s="148">
        <v>0</v>
      </c>
      <c r="R296" s="148">
        <f>Q296*H296</f>
        <v>0</v>
      </c>
      <c r="S296" s="148">
        <v>0</v>
      </c>
      <c r="T296" s="149">
        <f>S296*H296</f>
        <v>0</v>
      </c>
      <c r="AR296" s="150" t="s">
        <v>236</v>
      </c>
      <c r="AT296" s="150" t="s">
        <v>208</v>
      </c>
      <c r="AU296" s="150" t="s">
        <v>91</v>
      </c>
      <c r="AY296" s="17" t="s">
        <v>207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91</v>
      </c>
      <c r="BK296" s="151">
        <f>ROUND(I296*H296,2)</f>
        <v>0</v>
      </c>
      <c r="BL296" s="17" t="s">
        <v>236</v>
      </c>
      <c r="BM296" s="150" t="s">
        <v>470</v>
      </c>
    </row>
    <row r="297" spans="2:65" s="11" customFormat="1" x14ac:dyDescent="0.2">
      <c r="B297" s="152"/>
      <c r="D297" s="153" t="s">
        <v>214</v>
      </c>
      <c r="E297" s="154" t="s">
        <v>1</v>
      </c>
      <c r="F297" s="155" t="s">
        <v>471</v>
      </c>
      <c r="H297" s="156">
        <v>1617.048</v>
      </c>
      <c r="I297" s="157"/>
      <c r="L297" s="152"/>
      <c r="M297" s="158"/>
      <c r="T297" s="159"/>
      <c r="AT297" s="154" t="s">
        <v>214</v>
      </c>
      <c r="AU297" s="154" t="s">
        <v>91</v>
      </c>
      <c r="AV297" s="11" t="s">
        <v>91</v>
      </c>
      <c r="AW297" s="11" t="s">
        <v>29</v>
      </c>
      <c r="AX297" s="11" t="s">
        <v>80</v>
      </c>
      <c r="AY297" s="154" t="s">
        <v>207</v>
      </c>
    </row>
    <row r="298" spans="2:65" s="10" customFormat="1" ht="22.8" customHeight="1" x14ac:dyDescent="0.25">
      <c r="B298" s="127"/>
      <c r="D298" s="128" t="s">
        <v>71</v>
      </c>
      <c r="E298" s="170" t="s">
        <v>324</v>
      </c>
      <c r="F298" s="170" t="s">
        <v>472</v>
      </c>
      <c r="I298" s="130"/>
      <c r="J298" s="171">
        <f>BK298</f>
        <v>0</v>
      </c>
      <c r="L298" s="127"/>
      <c r="M298" s="132"/>
      <c r="P298" s="133">
        <f>SUM(P299:P377)</f>
        <v>0</v>
      </c>
      <c r="R298" s="133">
        <f>SUM(R299:R377)</f>
        <v>4.4950000000000004E-2</v>
      </c>
      <c r="T298" s="134">
        <f>SUM(T299:T377)</f>
        <v>131.87260000000001</v>
      </c>
      <c r="AR298" s="128" t="s">
        <v>80</v>
      </c>
      <c r="AT298" s="135" t="s">
        <v>71</v>
      </c>
      <c r="AU298" s="135" t="s">
        <v>80</v>
      </c>
      <c r="AY298" s="128" t="s">
        <v>207</v>
      </c>
      <c r="BK298" s="136">
        <f>SUM(BK299:BK377)</f>
        <v>0</v>
      </c>
    </row>
    <row r="299" spans="2:65" s="1" customFormat="1" ht="24.15" customHeight="1" x14ac:dyDescent="0.2">
      <c r="B299" s="137"/>
      <c r="C299" s="138" t="s">
        <v>473</v>
      </c>
      <c r="D299" s="192" t="s">
        <v>208</v>
      </c>
      <c r="E299" s="139" t="s">
        <v>474</v>
      </c>
      <c r="F299" s="140" t="s">
        <v>475</v>
      </c>
      <c r="G299" s="141" t="s">
        <v>410</v>
      </c>
      <c r="H299" s="142">
        <v>16</v>
      </c>
      <c r="I299" s="143"/>
      <c r="J299" s="144">
        <f>ROUND(I299*H299,2)</f>
        <v>0</v>
      </c>
      <c r="K299" s="145"/>
      <c r="L299" s="32"/>
      <c r="M299" s="146" t="s">
        <v>1</v>
      </c>
      <c r="N299" s="147" t="s">
        <v>38</v>
      </c>
      <c r="P299" s="148">
        <f>O299*H299</f>
        <v>0</v>
      </c>
      <c r="Q299" s="148">
        <v>0</v>
      </c>
      <c r="R299" s="148">
        <f>Q299*H299</f>
        <v>0</v>
      </c>
      <c r="S299" s="148">
        <v>0.83750000000000002</v>
      </c>
      <c r="T299" s="149">
        <f>S299*H299</f>
        <v>13.4</v>
      </c>
      <c r="AR299" s="150" t="s">
        <v>236</v>
      </c>
      <c r="AT299" s="150" t="s">
        <v>208</v>
      </c>
      <c r="AU299" s="150" t="s">
        <v>91</v>
      </c>
      <c r="AY299" s="17" t="s">
        <v>207</v>
      </c>
      <c r="BE299" s="151">
        <f>IF(N299="základná",J299,0)</f>
        <v>0</v>
      </c>
      <c r="BF299" s="151">
        <f>IF(N299="znížená",J299,0)</f>
        <v>0</v>
      </c>
      <c r="BG299" s="151">
        <f>IF(N299="zákl. prenesená",J299,0)</f>
        <v>0</v>
      </c>
      <c r="BH299" s="151">
        <f>IF(N299="zníž. prenesená",J299,0)</f>
        <v>0</v>
      </c>
      <c r="BI299" s="151">
        <f>IF(N299="nulová",J299,0)</f>
        <v>0</v>
      </c>
      <c r="BJ299" s="17" t="s">
        <v>91</v>
      </c>
      <c r="BK299" s="151">
        <f>ROUND(I299*H299,2)</f>
        <v>0</v>
      </c>
      <c r="BL299" s="17" t="s">
        <v>236</v>
      </c>
      <c r="BM299" s="150" t="s">
        <v>476</v>
      </c>
    </row>
    <row r="300" spans="2:65" s="13" customFormat="1" x14ac:dyDescent="0.2">
      <c r="B300" s="172"/>
      <c r="D300" s="153" t="s">
        <v>214</v>
      </c>
      <c r="E300" s="173" t="s">
        <v>1</v>
      </c>
      <c r="F300" s="174" t="s">
        <v>477</v>
      </c>
      <c r="H300" s="173" t="s">
        <v>1</v>
      </c>
      <c r="I300" s="175"/>
      <c r="L300" s="172"/>
      <c r="M300" s="176"/>
      <c r="T300" s="177"/>
      <c r="AT300" s="173" t="s">
        <v>214</v>
      </c>
      <c r="AU300" s="173" t="s">
        <v>91</v>
      </c>
      <c r="AV300" s="13" t="s">
        <v>80</v>
      </c>
      <c r="AW300" s="13" t="s">
        <v>29</v>
      </c>
      <c r="AX300" s="13" t="s">
        <v>72</v>
      </c>
      <c r="AY300" s="173" t="s">
        <v>207</v>
      </c>
    </row>
    <row r="301" spans="2:65" s="11" customFormat="1" x14ac:dyDescent="0.2">
      <c r="B301" s="152"/>
      <c r="D301" s="153" t="s">
        <v>214</v>
      </c>
      <c r="E301" s="154" t="s">
        <v>1</v>
      </c>
      <c r="F301" s="155" t="s">
        <v>478</v>
      </c>
      <c r="H301" s="156">
        <v>16</v>
      </c>
      <c r="I301" s="157"/>
      <c r="L301" s="152"/>
      <c r="M301" s="158"/>
      <c r="T301" s="159"/>
      <c r="AT301" s="154" t="s">
        <v>214</v>
      </c>
      <c r="AU301" s="154" t="s">
        <v>91</v>
      </c>
      <c r="AV301" s="11" t="s">
        <v>91</v>
      </c>
      <c r="AW301" s="11" t="s">
        <v>29</v>
      </c>
      <c r="AX301" s="11" t="s">
        <v>80</v>
      </c>
      <c r="AY301" s="154" t="s">
        <v>207</v>
      </c>
    </row>
    <row r="302" spans="2:65" s="1" customFormat="1" ht="37.799999999999997" customHeight="1" x14ac:dyDescent="0.2">
      <c r="B302" s="137"/>
      <c r="C302" s="138" t="s">
        <v>479</v>
      </c>
      <c r="D302" s="192" t="s">
        <v>208</v>
      </c>
      <c r="E302" s="139" t="s">
        <v>480</v>
      </c>
      <c r="F302" s="140" t="s">
        <v>481</v>
      </c>
      <c r="G302" s="141" t="s">
        <v>269</v>
      </c>
      <c r="H302" s="142">
        <v>3.863</v>
      </c>
      <c r="I302" s="143"/>
      <c r="J302" s="144">
        <f>ROUND(I302*H302,2)</f>
        <v>0</v>
      </c>
      <c r="K302" s="145"/>
      <c r="L302" s="32"/>
      <c r="M302" s="146" t="s">
        <v>1</v>
      </c>
      <c r="N302" s="147" t="s">
        <v>38</v>
      </c>
      <c r="P302" s="148">
        <f>O302*H302</f>
        <v>0</v>
      </c>
      <c r="Q302" s="148">
        <v>0</v>
      </c>
      <c r="R302" s="148">
        <f>Q302*H302</f>
        <v>0</v>
      </c>
      <c r="S302" s="148">
        <v>2.2000000000000002</v>
      </c>
      <c r="T302" s="149">
        <f>S302*H302</f>
        <v>8.4986000000000015</v>
      </c>
      <c r="AR302" s="150" t="s">
        <v>236</v>
      </c>
      <c r="AT302" s="150" t="s">
        <v>208</v>
      </c>
      <c r="AU302" s="150" t="s">
        <v>91</v>
      </c>
      <c r="AY302" s="17" t="s">
        <v>207</v>
      </c>
      <c r="BE302" s="151">
        <f>IF(N302="základná",J302,0)</f>
        <v>0</v>
      </c>
      <c r="BF302" s="151">
        <f>IF(N302="znížená",J302,0)</f>
        <v>0</v>
      </c>
      <c r="BG302" s="151">
        <f>IF(N302="zákl. prenesená",J302,0)</f>
        <v>0</v>
      </c>
      <c r="BH302" s="151">
        <f>IF(N302="zníž. prenesená",J302,0)</f>
        <v>0</v>
      </c>
      <c r="BI302" s="151">
        <f>IF(N302="nulová",J302,0)</f>
        <v>0</v>
      </c>
      <c r="BJ302" s="17" t="s">
        <v>91</v>
      </c>
      <c r="BK302" s="151">
        <f>ROUND(I302*H302,2)</f>
        <v>0</v>
      </c>
      <c r="BL302" s="17" t="s">
        <v>236</v>
      </c>
      <c r="BM302" s="150" t="s">
        <v>482</v>
      </c>
    </row>
    <row r="303" spans="2:65" s="13" customFormat="1" ht="20.399999999999999" x14ac:dyDescent="0.2">
      <c r="B303" s="172"/>
      <c r="D303" s="153" t="s">
        <v>214</v>
      </c>
      <c r="E303" s="173" t="s">
        <v>1</v>
      </c>
      <c r="F303" s="174" t="s">
        <v>483</v>
      </c>
      <c r="H303" s="173" t="s">
        <v>1</v>
      </c>
      <c r="I303" s="175"/>
      <c r="L303" s="172"/>
      <c r="M303" s="176"/>
      <c r="T303" s="177"/>
      <c r="AT303" s="173" t="s">
        <v>214</v>
      </c>
      <c r="AU303" s="173" t="s">
        <v>91</v>
      </c>
      <c r="AV303" s="13" t="s">
        <v>80</v>
      </c>
      <c r="AW303" s="13" t="s">
        <v>29</v>
      </c>
      <c r="AX303" s="13" t="s">
        <v>72</v>
      </c>
      <c r="AY303" s="173" t="s">
        <v>207</v>
      </c>
    </row>
    <row r="304" spans="2:65" s="11" customFormat="1" x14ac:dyDescent="0.2">
      <c r="B304" s="152"/>
      <c r="D304" s="153" t="s">
        <v>214</v>
      </c>
      <c r="E304" s="154" t="s">
        <v>1</v>
      </c>
      <c r="F304" s="155" t="s">
        <v>484</v>
      </c>
      <c r="H304" s="156">
        <v>3.5430000000000001</v>
      </c>
      <c r="I304" s="157"/>
      <c r="L304" s="152"/>
      <c r="M304" s="158"/>
      <c r="T304" s="159"/>
      <c r="AT304" s="154" t="s">
        <v>214</v>
      </c>
      <c r="AU304" s="154" t="s">
        <v>91</v>
      </c>
      <c r="AV304" s="11" t="s">
        <v>91</v>
      </c>
      <c r="AW304" s="11" t="s">
        <v>29</v>
      </c>
      <c r="AX304" s="11" t="s">
        <v>72</v>
      </c>
      <c r="AY304" s="154" t="s">
        <v>207</v>
      </c>
    </row>
    <row r="305" spans="2:65" s="11" customFormat="1" x14ac:dyDescent="0.2">
      <c r="B305" s="152"/>
      <c r="D305" s="153" t="s">
        <v>214</v>
      </c>
      <c r="E305" s="154" t="s">
        <v>1</v>
      </c>
      <c r="F305" s="155" t="s">
        <v>485</v>
      </c>
      <c r="H305" s="156">
        <v>0.32</v>
      </c>
      <c r="I305" s="157"/>
      <c r="L305" s="152"/>
      <c r="M305" s="158"/>
      <c r="T305" s="159"/>
      <c r="AT305" s="154" t="s">
        <v>214</v>
      </c>
      <c r="AU305" s="154" t="s">
        <v>91</v>
      </c>
      <c r="AV305" s="11" t="s">
        <v>91</v>
      </c>
      <c r="AW305" s="11" t="s">
        <v>29</v>
      </c>
      <c r="AX305" s="11" t="s">
        <v>72</v>
      </c>
      <c r="AY305" s="154" t="s">
        <v>207</v>
      </c>
    </row>
    <row r="306" spans="2:65" s="14" customFormat="1" x14ac:dyDescent="0.2">
      <c r="B306" s="178"/>
      <c r="D306" s="153" t="s">
        <v>214</v>
      </c>
      <c r="E306" s="179" t="s">
        <v>1</v>
      </c>
      <c r="F306" s="180" t="s">
        <v>243</v>
      </c>
      <c r="H306" s="181">
        <v>3.863</v>
      </c>
      <c r="I306" s="182"/>
      <c r="L306" s="178"/>
      <c r="M306" s="183"/>
      <c r="T306" s="184"/>
      <c r="AT306" s="179" t="s">
        <v>214</v>
      </c>
      <c r="AU306" s="179" t="s">
        <v>91</v>
      </c>
      <c r="AV306" s="14" t="s">
        <v>236</v>
      </c>
      <c r="AW306" s="14" t="s">
        <v>29</v>
      </c>
      <c r="AX306" s="14" t="s">
        <v>80</v>
      </c>
      <c r="AY306" s="179" t="s">
        <v>207</v>
      </c>
    </row>
    <row r="307" spans="2:65" s="1" customFormat="1" ht="37.799999999999997" customHeight="1" x14ac:dyDescent="0.2">
      <c r="B307" s="137"/>
      <c r="C307" s="138" t="s">
        <v>486</v>
      </c>
      <c r="D307" s="192" t="s">
        <v>208</v>
      </c>
      <c r="E307" s="139" t="s">
        <v>480</v>
      </c>
      <c r="F307" s="140" t="s">
        <v>481</v>
      </c>
      <c r="G307" s="141" t="s">
        <v>269</v>
      </c>
      <c r="H307" s="142">
        <v>0.4</v>
      </c>
      <c r="I307" s="143"/>
      <c r="J307" s="144">
        <f>ROUND(I307*H307,2)</f>
        <v>0</v>
      </c>
      <c r="K307" s="145"/>
      <c r="L307" s="32"/>
      <c r="M307" s="146" t="s">
        <v>1</v>
      </c>
      <c r="N307" s="147" t="s">
        <v>38</v>
      </c>
      <c r="P307" s="148">
        <f>O307*H307</f>
        <v>0</v>
      </c>
      <c r="Q307" s="148">
        <v>0</v>
      </c>
      <c r="R307" s="148">
        <f>Q307*H307</f>
        <v>0</v>
      </c>
      <c r="S307" s="148">
        <v>2.2000000000000002</v>
      </c>
      <c r="T307" s="149">
        <f>S307*H307</f>
        <v>0.88000000000000012</v>
      </c>
      <c r="AR307" s="150" t="s">
        <v>236</v>
      </c>
      <c r="AT307" s="150" t="s">
        <v>208</v>
      </c>
      <c r="AU307" s="150" t="s">
        <v>91</v>
      </c>
      <c r="AY307" s="17" t="s">
        <v>207</v>
      </c>
      <c r="BE307" s="151">
        <f>IF(N307="základná",J307,0)</f>
        <v>0</v>
      </c>
      <c r="BF307" s="151">
        <f>IF(N307="znížená",J307,0)</f>
        <v>0</v>
      </c>
      <c r="BG307" s="151">
        <f>IF(N307="zákl. prenesená",J307,0)</f>
        <v>0</v>
      </c>
      <c r="BH307" s="151">
        <f>IF(N307="zníž. prenesená",J307,0)</f>
        <v>0</v>
      </c>
      <c r="BI307" s="151">
        <f>IF(N307="nulová",J307,0)</f>
        <v>0</v>
      </c>
      <c r="BJ307" s="17" t="s">
        <v>91</v>
      </c>
      <c r="BK307" s="151">
        <f>ROUND(I307*H307,2)</f>
        <v>0</v>
      </c>
      <c r="BL307" s="17" t="s">
        <v>236</v>
      </c>
      <c r="BM307" s="150" t="s">
        <v>487</v>
      </c>
    </row>
    <row r="308" spans="2:65" s="1" customFormat="1" ht="19.2" x14ac:dyDescent="0.2">
      <c r="B308" s="32"/>
      <c r="D308" s="153" t="s">
        <v>220</v>
      </c>
      <c r="F308" s="160" t="s">
        <v>488</v>
      </c>
      <c r="I308" s="161"/>
      <c r="L308" s="32"/>
      <c r="M308" s="162"/>
      <c r="T308" s="59"/>
      <c r="AT308" s="17" t="s">
        <v>220</v>
      </c>
      <c r="AU308" s="17" t="s">
        <v>91</v>
      </c>
    </row>
    <row r="309" spans="2:65" s="13" customFormat="1" x14ac:dyDescent="0.2">
      <c r="B309" s="172"/>
      <c r="D309" s="153" t="s">
        <v>214</v>
      </c>
      <c r="E309" s="173" t="s">
        <v>1</v>
      </c>
      <c r="F309" s="174" t="s">
        <v>489</v>
      </c>
      <c r="H309" s="173" t="s">
        <v>1</v>
      </c>
      <c r="I309" s="175"/>
      <c r="L309" s="172"/>
      <c r="M309" s="176"/>
      <c r="T309" s="177"/>
      <c r="AT309" s="173" t="s">
        <v>214</v>
      </c>
      <c r="AU309" s="173" t="s">
        <v>91</v>
      </c>
      <c r="AV309" s="13" t="s">
        <v>80</v>
      </c>
      <c r="AW309" s="13" t="s">
        <v>29</v>
      </c>
      <c r="AX309" s="13" t="s">
        <v>72</v>
      </c>
      <c r="AY309" s="173" t="s">
        <v>207</v>
      </c>
    </row>
    <row r="310" spans="2:65" s="11" customFormat="1" x14ac:dyDescent="0.2">
      <c r="B310" s="152"/>
      <c r="D310" s="153" t="s">
        <v>214</v>
      </c>
      <c r="E310" s="154" t="s">
        <v>1</v>
      </c>
      <c r="F310" s="155" t="s">
        <v>490</v>
      </c>
      <c r="H310" s="156">
        <v>0.4</v>
      </c>
      <c r="I310" s="157"/>
      <c r="L310" s="152"/>
      <c r="M310" s="158"/>
      <c r="T310" s="159"/>
      <c r="AT310" s="154" t="s">
        <v>214</v>
      </c>
      <c r="AU310" s="154" t="s">
        <v>91</v>
      </c>
      <c r="AV310" s="11" t="s">
        <v>91</v>
      </c>
      <c r="AW310" s="11" t="s">
        <v>29</v>
      </c>
      <c r="AX310" s="11" t="s">
        <v>80</v>
      </c>
      <c r="AY310" s="154" t="s">
        <v>207</v>
      </c>
    </row>
    <row r="311" spans="2:65" s="1" customFormat="1" ht="37.799999999999997" customHeight="1" x14ac:dyDescent="0.2">
      <c r="B311" s="137"/>
      <c r="C311" s="138" t="s">
        <v>491</v>
      </c>
      <c r="D311" s="192" t="s">
        <v>208</v>
      </c>
      <c r="E311" s="139" t="s">
        <v>480</v>
      </c>
      <c r="F311" s="140" t="s">
        <v>481</v>
      </c>
      <c r="G311" s="141" t="s">
        <v>269</v>
      </c>
      <c r="H311" s="142">
        <v>0.22</v>
      </c>
      <c r="I311" s="143"/>
      <c r="J311" s="144">
        <f>ROUND(I311*H311,2)</f>
        <v>0</v>
      </c>
      <c r="K311" s="145"/>
      <c r="L311" s="32"/>
      <c r="M311" s="146" t="s">
        <v>1</v>
      </c>
      <c r="N311" s="147" t="s">
        <v>38</v>
      </c>
      <c r="P311" s="148">
        <f>O311*H311</f>
        <v>0</v>
      </c>
      <c r="Q311" s="148">
        <v>0</v>
      </c>
      <c r="R311" s="148">
        <f>Q311*H311</f>
        <v>0</v>
      </c>
      <c r="S311" s="148">
        <v>2.2000000000000002</v>
      </c>
      <c r="T311" s="149">
        <f>S311*H311</f>
        <v>0.48400000000000004</v>
      </c>
      <c r="AR311" s="150" t="s">
        <v>236</v>
      </c>
      <c r="AT311" s="150" t="s">
        <v>208</v>
      </c>
      <c r="AU311" s="150" t="s">
        <v>91</v>
      </c>
      <c r="AY311" s="17" t="s">
        <v>207</v>
      </c>
      <c r="BE311" s="151">
        <f>IF(N311="základná",J311,0)</f>
        <v>0</v>
      </c>
      <c r="BF311" s="151">
        <f>IF(N311="znížená",J311,0)</f>
        <v>0</v>
      </c>
      <c r="BG311" s="151">
        <f>IF(N311="zákl. prenesená",J311,0)</f>
        <v>0</v>
      </c>
      <c r="BH311" s="151">
        <f>IF(N311="zníž. prenesená",J311,0)</f>
        <v>0</v>
      </c>
      <c r="BI311" s="151">
        <f>IF(N311="nulová",J311,0)</f>
        <v>0</v>
      </c>
      <c r="BJ311" s="17" t="s">
        <v>91</v>
      </c>
      <c r="BK311" s="151">
        <f>ROUND(I311*H311,2)</f>
        <v>0</v>
      </c>
      <c r="BL311" s="17" t="s">
        <v>236</v>
      </c>
      <c r="BM311" s="150" t="s">
        <v>492</v>
      </c>
    </row>
    <row r="312" spans="2:65" s="1" customFormat="1" ht="19.2" x14ac:dyDescent="0.2">
      <c r="B312" s="32"/>
      <c r="D312" s="153" t="s">
        <v>220</v>
      </c>
      <c r="F312" s="160" t="s">
        <v>493</v>
      </c>
      <c r="I312" s="161"/>
      <c r="L312" s="32"/>
      <c r="M312" s="162"/>
      <c r="T312" s="59"/>
      <c r="AT312" s="17" t="s">
        <v>220</v>
      </c>
      <c r="AU312" s="17" t="s">
        <v>91</v>
      </c>
    </row>
    <row r="313" spans="2:65" s="13" customFormat="1" x14ac:dyDescent="0.2">
      <c r="B313" s="172"/>
      <c r="D313" s="153" t="s">
        <v>214</v>
      </c>
      <c r="E313" s="173" t="s">
        <v>1</v>
      </c>
      <c r="F313" s="174" t="s">
        <v>494</v>
      </c>
      <c r="H313" s="173" t="s">
        <v>1</v>
      </c>
      <c r="I313" s="175"/>
      <c r="L313" s="172"/>
      <c r="M313" s="176"/>
      <c r="T313" s="177"/>
      <c r="AT313" s="173" t="s">
        <v>214</v>
      </c>
      <c r="AU313" s="173" t="s">
        <v>91</v>
      </c>
      <c r="AV313" s="13" t="s">
        <v>80</v>
      </c>
      <c r="AW313" s="13" t="s">
        <v>29</v>
      </c>
      <c r="AX313" s="13" t="s">
        <v>72</v>
      </c>
      <c r="AY313" s="173" t="s">
        <v>207</v>
      </c>
    </row>
    <row r="314" spans="2:65" s="11" customFormat="1" x14ac:dyDescent="0.2">
      <c r="B314" s="152"/>
      <c r="D314" s="153" t="s">
        <v>214</v>
      </c>
      <c r="E314" s="154" t="s">
        <v>1</v>
      </c>
      <c r="F314" s="155" t="s">
        <v>495</v>
      </c>
      <c r="H314" s="156">
        <v>0.22</v>
      </c>
      <c r="I314" s="157"/>
      <c r="L314" s="152"/>
      <c r="M314" s="158"/>
      <c r="T314" s="159"/>
      <c r="AT314" s="154" t="s">
        <v>214</v>
      </c>
      <c r="AU314" s="154" t="s">
        <v>91</v>
      </c>
      <c r="AV314" s="11" t="s">
        <v>91</v>
      </c>
      <c r="AW314" s="11" t="s">
        <v>29</v>
      </c>
      <c r="AX314" s="11" t="s">
        <v>80</v>
      </c>
      <c r="AY314" s="154" t="s">
        <v>207</v>
      </c>
    </row>
    <row r="315" spans="2:65" s="1" customFormat="1" ht="37.799999999999997" customHeight="1" x14ac:dyDescent="0.2">
      <c r="B315" s="137"/>
      <c r="C315" s="138" t="s">
        <v>496</v>
      </c>
      <c r="D315" s="192" t="s">
        <v>208</v>
      </c>
      <c r="E315" s="139" t="s">
        <v>480</v>
      </c>
      <c r="F315" s="140" t="s">
        <v>481</v>
      </c>
      <c r="G315" s="141" t="s">
        <v>269</v>
      </c>
      <c r="H315" s="142">
        <v>19.2</v>
      </c>
      <c r="I315" s="143"/>
      <c r="J315" s="144">
        <f>ROUND(I315*H315,2)</f>
        <v>0</v>
      </c>
      <c r="K315" s="145"/>
      <c r="L315" s="32"/>
      <c r="M315" s="146" t="s">
        <v>1</v>
      </c>
      <c r="N315" s="147" t="s">
        <v>38</v>
      </c>
      <c r="P315" s="148">
        <f>O315*H315</f>
        <v>0</v>
      </c>
      <c r="Q315" s="148">
        <v>0</v>
      </c>
      <c r="R315" s="148">
        <f>Q315*H315</f>
        <v>0</v>
      </c>
      <c r="S315" s="148">
        <v>2.2000000000000002</v>
      </c>
      <c r="T315" s="149">
        <f>S315*H315</f>
        <v>42.24</v>
      </c>
      <c r="AR315" s="150" t="s">
        <v>236</v>
      </c>
      <c r="AT315" s="150" t="s">
        <v>208</v>
      </c>
      <c r="AU315" s="150" t="s">
        <v>91</v>
      </c>
      <c r="AY315" s="17" t="s">
        <v>207</v>
      </c>
      <c r="BE315" s="151">
        <f>IF(N315="základná",J315,0)</f>
        <v>0</v>
      </c>
      <c r="BF315" s="151">
        <f>IF(N315="znížená",J315,0)</f>
        <v>0</v>
      </c>
      <c r="BG315" s="151">
        <f>IF(N315="zákl. prenesená",J315,0)</f>
        <v>0</v>
      </c>
      <c r="BH315" s="151">
        <f>IF(N315="zníž. prenesená",J315,0)</f>
        <v>0</v>
      </c>
      <c r="BI315" s="151">
        <f>IF(N315="nulová",J315,0)</f>
        <v>0</v>
      </c>
      <c r="BJ315" s="17" t="s">
        <v>91</v>
      </c>
      <c r="BK315" s="151">
        <f>ROUND(I315*H315,2)</f>
        <v>0</v>
      </c>
      <c r="BL315" s="17" t="s">
        <v>236</v>
      </c>
      <c r="BM315" s="150" t="s">
        <v>497</v>
      </c>
    </row>
    <row r="316" spans="2:65" s="13" customFormat="1" ht="20.399999999999999" x14ac:dyDescent="0.2">
      <c r="B316" s="172"/>
      <c r="D316" s="153" t="s">
        <v>214</v>
      </c>
      <c r="E316" s="173" t="s">
        <v>1</v>
      </c>
      <c r="F316" s="174" t="s">
        <v>322</v>
      </c>
      <c r="H316" s="173" t="s">
        <v>1</v>
      </c>
      <c r="I316" s="175"/>
      <c r="L316" s="172"/>
      <c r="M316" s="176"/>
      <c r="T316" s="177"/>
      <c r="AT316" s="173" t="s">
        <v>214</v>
      </c>
      <c r="AU316" s="173" t="s">
        <v>91</v>
      </c>
      <c r="AV316" s="13" t="s">
        <v>80</v>
      </c>
      <c r="AW316" s="13" t="s">
        <v>29</v>
      </c>
      <c r="AX316" s="13" t="s">
        <v>72</v>
      </c>
      <c r="AY316" s="173" t="s">
        <v>207</v>
      </c>
    </row>
    <row r="317" spans="2:65" s="11" customFormat="1" x14ac:dyDescent="0.2">
      <c r="B317" s="152"/>
      <c r="D317" s="153" t="s">
        <v>214</v>
      </c>
      <c r="E317" s="154" t="s">
        <v>1</v>
      </c>
      <c r="F317" s="155" t="s">
        <v>498</v>
      </c>
      <c r="H317" s="156">
        <v>19.2</v>
      </c>
      <c r="I317" s="157"/>
      <c r="L317" s="152"/>
      <c r="M317" s="158"/>
      <c r="T317" s="159"/>
      <c r="AT317" s="154" t="s">
        <v>214</v>
      </c>
      <c r="AU317" s="154" t="s">
        <v>91</v>
      </c>
      <c r="AV317" s="11" t="s">
        <v>91</v>
      </c>
      <c r="AW317" s="11" t="s">
        <v>29</v>
      </c>
      <c r="AX317" s="11" t="s">
        <v>80</v>
      </c>
      <c r="AY317" s="154" t="s">
        <v>207</v>
      </c>
    </row>
    <row r="318" spans="2:65" s="1" customFormat="1" ht="33" customHeight="1" x14ac:dyDescent="0.2">
      <c r="B318" s="137"/>
      <c r="C318" s="138" t="s">
        <v>499</v>
      </c>
      <c r="D318" s="192" t="s">
        <v>208</v>
      </c>
      <c r="E318" s="139" t="s">
        <v>500</v>
      </c>
      <c r="F318" s="140" t="s">
        <v>501</v>
      </c>
      <c r="G318" s="141" t="s">
        <v>269</v>
      </c>
      <c r="H318" s="142">
        <v>24.1</v>
      </c>
      <c r="I318" s="143"/>
      <c r="J318" s="144">
        <f>ROUND(I318*H318,2)</f>
        <v>0</v>
      </c>
      <c r="K318" s="145"/>
      <c r="L318" s="32"/>
      <c r="M318" s="146" t="s">
        <v>1</v>
      </c>
      <c r="N318" s="147" t="s">
        <v>38</v>
      </c>
      <c r="P318" s="148">
        <f>O318*H318</f>
        <v>0</v>
      </c>
      <c r="Q318" s="148">
        <v>0</v>
      </c>
      <c r="R318" s="148">
        <f>Q318*H318</f>
        <v>0</v>
      </c>
      <c r="S318" s="148">
        <v>2.4</v>
      </c>
      <c r="T318" s="149">
        <f>S318*H318</f>
        <v>57.84</v>
      </c>
      <c r="AR318" s="150" t="s">
        <v>236</v>
      </c>
      <c r="AT318" s="150" t="s">
        <v>208</v>
      </c>
      <c r="AU318" s="150" t="s">
        <v>91</v>
      </c>
      <c r="AY318" s="17" t="s">
        <v>207</v>
      </c>
      <c r="BE318" s="151">
        <f>IF(N318="základná",J318,0)</f>
        <v>0</v>
      </c>
      <c r="BF318" s="151">
        <f>IF(N318="znížená",J318,0)</f>
        <v>0</v>
      </c>
      <c r="BG318" s="151">
        <f>IF(N318="zákl. prenesená",J318,0)</f>
        <v>0</v>
      </c>
      <c r="BH318" s="151">
        <f>IF(N318="zníž. prenesená",J318,0)</f>
        <v>0</v>
      </c>
      <c r="BI318" s="151">
        <f>IF(N318="nulová",J318,0)</f>
        <v>0</v>
      </c>
      <c r="BJ318" s="17" t="s">
        <v>91</v>
      </c>
      <c r="BK318" s="151">
        <f>ROUND(I318*H318,2)</f>
        <v>0</v>
      </c>
      <c r="BL318" s="17" t="s">
        <v>236</v>
      </c>
      <c r="BM318" s="150" t="s">
        <v>502</v>
      </c>
    </row>
    <row r="319" spans="2:65" s="13" customFormat="1" ht="20.399999999999999" x14ac:dyDescent="0.2">
      <c r="B319" s="172"/>
      <c r="D319" s="153" t="s">
        <v>214</v>
      </c>
      <c r="E319" s="173" t="s">
        <v>1</v>
      </c>
      <c r="F319" s="174" t="s">
        <v>503</v>
      </c>
      <c r="H319" s="173" t="s">
        <v>1</v>
      </c>
      <c r="I319" s="175"/>
      <c r="L319" s="172"/>
      <c r="M319" s="176"/>
      <c r="T319" s="177"/>
      <c r="AT319" s="173" t="s">
        <v>214</v>
      </c>
      <c r="AU319" s="173" t="s">
        <v>91</v>
      </c>
      <c r="AV319" s="13" t="s">
        <v>80</v>
      </c>
      <c r="AW319" s="13" t="s">
        <v>29</v>
      </c>
      <c r="AX319" s="13" t="s">
        <v>72</v>
      </c>
      <c r="AY319" s="173" t="s">
        <v>207</v>
      </c>
    </row>
    <row r="320" spans="2:65" s="11" customFormat="1" x14ac:dyDescent="0.2">
      <c r="B320" s="152"/>
      <c r="D320" s="153" t="s">
        <v>214</v>
      </c>
      <c r="E320" s="154" t="s">
        <v>1</v>
      </c>
      <c r="F320" s="155" t="s">
        <v>504</v>
      </c>
      <c r="H320" s="156">
        <v>18.100000000000001</v>
      </c>
      <c r="I320" s="157"/>
      <c r="L320" s="152"/>
      <c r="M320" s="158"/>
      <c r="T320" s="159"/>
      <c r="AT320" s="154" t="s">
        <v>214</v>
      </c>
      <c r="AU320" s="154" t="s">
        <v>91</v>
      </c>
      <c r="AV320" s="11" t="s">
        <v>91</v>
      </c>
      <c r="AW320" s="11" t="s">
        <v>29</v>
      </c>
      <c r="AX320" s="11" t="s">
        <v>72</v>
      </c>
      <c r="AY320" s="154" t="s">
        <v>207</v>
      </c>
    </row>
    <row r="321" spans="2:65" s="11" customFormat="1" x14ac:dyDescent="0.2">
      <c r="B321" s="152"/>
      <c r="D321" s="153" t="s">
        <v>214</v>
      </c>
      <c r="E321" s="154" t="s">
        <v>1</v>
      </c>
      <c r="F321" s="155" t="s">
        <v>505</v>
      </c>
      <c r="H321" s="156">
        <v>1.8</v>
      </c>
      <c r="I321" s="157"/>
      <c r="L321" s="152"/>
      <c r="M321" s="158"/>
      <c r="T321" s="159"/>
      <c r="AT321" s="154" t="s">
        <v>214</v>
      </c>
      <c r="AU321" s="154" t="s">
        <v>91</v>
      </c>
      <c r="AV321" s="11" t="s">
        <v>91</v>
      </c>
      <c r="AW321" s="11" t="s">
        <v>29</v>
      </c>
      <c r="AX321" s="11" t="s">
        <v>72</v>
      </c>
      <c r="AY321" s="154" t="s">
        <v>207</v>
      </c>
    </row>
    <row r="322" spans="2:65" s="11" customFormat="1" x14ac:dyDescent="0.2">
      <c r="B322" s="152"/>
      <c r="D322" s="153" t="s">
        <v>214</v>
      </c>
      <c r="E322" s="154" t="s">
        <v>1</v>
      </c>
      <c r="F322" s="155" t="s">
        <v>506</v>
      </c>
      <c r="H322" s="156">
        <v>4.2</v>
      </c>
      <c r="I322" s="157"/>
      <c r="L322" s="152"/>
      <c r="M322" s="158"/>
      <c r="T322" s="159"/>
      <c r="AT322" s="154" t="s">
        <v>214</v>
      </c>
      <c r="AU322" s="154" t="s">
        <v>91</v>
      </c>
      <c r="AV322" s="11" t="s">
        <v>91</v>
      </c>
      <c r="AW322" s="11" t="s">
        <v>29</v>
      </c>
      <c r="AX322" s="11" t="s">
        <v>72</v>
      </c>
      <c r="AY322" s="154" t="s">
        <v>207</v>
      </c>
    </row>
    <row r="323" spans="2:65" s="14" customFormat="1" x14ac:dyDescent="0.2">
      <c r="B323" s="178"/>
      <c r="D323" s="153" t="s">
        <v>214</v>
      </c>
      <c r="E323" s="179" t="s">
        <v>1</v>
      </c>
      <c r="F323" s="180" t="s">
        <v>243</v>
      </c>
      <c r="H323" s="181">
        <v>24.1</v>
      </c>
      <c r="I323" s="182"/>
      <c r="L323" s="178"/>
      <c r="M323" s="183"/>
      <c r="T323" s="184"/>
      <c r="AT323" s="179" t="s">
        <v>214</v>
      </c>
      <c r="AU323" s="179" t="s">
        <v>91</v>
      </c>
      <c r="AV323" s="14" t="s">
        <v>236</v>
      </c>
      <c r="AW323" s="14" t="s">
        <v>29</v>
      </c>
      <c r="AX323" s="14" t="s">
        <v>80</v>
      </c>
      <c r="AY323" s="179" t="s">
        <v>207</v>
      </c>
    </row>
    <row r="324" spans="2:65" s="1" customFormat="1" ht="24.15" customHeight="1" x14ac:dyDescent="0.2">
      <c r="B324" s="137"/>
      <c r="C324" s="138" t="s">
        <v>507</v>
      </c>
      <c r="D324" s="138" t="s">
        <v>208</v>
      </c>
      <c r="E324" s="139" t="s">
        <v>508</v>
      </c>
      <c r="F324" s="140" t="s">
        <v>509</v>
      </c>
      <c r="G324" s="141" t="s">
        <v>247</v>
      </c>
      <c r="H324" s="142">
        <v>12</v>
      </c>
      <c r="I324" s="143"/>
      <c r="J324" s="144">
        <f>ROUND(I324*H324,2)</f>
        <v>0</v>
      </c>
      <c r="K324" s="145"/>
      <c r="L324" s="32"/>
      <c r="M324" s="146" t="s">
        <v>1</v>
      </c>
      <c r="N324" s="147" t="s">
        <v>38</v>
      </c>
      <c r="P324" s="148">
        <f>O324*H324</f>
        <v>0</v>
      </c>
      <c r="Q324" s="148">
        <v>0</v>
      </c>
      <c r="R324" s="148">
        <f>Q324*H324</f>
        <v>0</v>
      </c>
      <c r="S324" s="148">
        <v>4.0000000000000001E-3</v>
      </c>
      <c r="T324" s="149">
        <f>S324*H324</f>
        <v>4.8000000000000001E-2</v>
      </c>
      <c r="AR324" s="150" t="s">
        <v>236</v>
      </c>
      <c r="AT324" s="150" t="s">
        <v>208</v>
      </c>
      <c r="AU324" s="150" t="s">
        <v>91</v>
      </c>
      <c r="AY324" s="17" t="s">
        <v>207</v>
      </c>
      <c r="BE324" s="151">
        <f>IF(N324="základná",J324,0)</f>
        <v>0</v>
      </c>
      <c r="BF324" s="151">
        <f>IF(N324="znížená",J324,0)</f>
        <v>0</v>
      </c>
      <c r="BG324" s="151">
        <f>IF(N324="zákl. prenesená",J324,0)</f>
        <v>0</v>
      </c>
      <c r="BH324" s="151">
        <f>IF(N324="zníž. prenesená",J324,0)</f>
        <v>0</v>
      </c>
      <c r="BI324" s="151">
        <f>IF(N324="nulová",J324,0)</f>
        <v>0</v>
      </c>
      <c r="BJ324" s="17" t="s">
        <v>91</v>
      </c>
      <c r="BK324" s="151">
        <f>ROUND(I324*H324,2)</f>
        <v>0</v>
      </c>
      <c r="BL324" s="17" t="s">
        <v>236</v>
      </c>
      <c r="BM324" s="150" t="s">
        <v>510</v>
      </c>
    </row>
    <row r="325" spans="2:65" s="11" customFormat="1" x14ac:dyDescent="0.2">
      <c r="B325" s="152"/>
      <c r="D325" s="153" t="s">
        <v>214</v>
      </c>
      <c r="E325" s="154" t="s">
        <v>1</v>
      </c>
      <c r="F325" s="155" t="s">
        <v>511</v>
      </c>
      <c r="H325" s="156">
        <v>12</v>
      </c>
      <c r="I325" s="157"/>
      <c r="L325" s="152"/>
      <c r="M325" s="158"/>
      <c r="T325" s="159"/>
      <c r="AT325" s="154" t="s">
        <v>214</v>
      </c>
      <c r="AU325" s="154" t="s">
        <v>91</v>
      </c>
      <c r="AV325" s="11" t="s">
        <v>91</v>
      </c>
      <c r="AW325" s="11" t="s">
        <v>29</v>
      </c>
      <c r="AX325" s="11" t="s">
        <v>80</v>
      </c>
      <c r="AY325" s="154" t="s">
        <v>207</v>
      </c>
    </row>
    <row r="326" spans="2:65" s="1" customFormat="1" ht="24.15" customHeight="1" x14ac:dyDescent="0.2">
      <c r="B326" s="137"/>
      <c r="C326" s="138" t="s">
        <v>512</v>
      </c>
      <c r="D326" s="138" t="s">
        <v>208</v>
      </c>
      <c r="E326" s="139" t="s">
        <v>513</v>
      </c>
      <c r="F326" s="140" t="s">
        <v>514</v>
      </c>
      <c r="G326" s="141" t="s">
        <v>247</v>
      </c>
      <c r="H326" s="142">
        <v>16</v>
      </c>
      <c r="I326" s="143"/>
      <c r="J326" s="144">
        <f>ROUND(I326*H326,2)</f>
        <v>0</v>
      </c>
      <c r="K326" s="145"/>
      <c r="L326" s="32"/>
      <c r="M326" s="146" t="s">
        <v>1</v>
      </c>
      <c r="N326" s="147" t="s">
        <v>38</v>
      </c>
      <c r="P326" s="148">
        <f>O326*H326</f>
        <v>0</v>
      </c>
      <c r="Q326" s="148">
        <v>0</v>
      </c>
      <c r="R326" s="148">
        <f>Q326*H326</f>
        <v>0</v>
      </c>
      <c r="S326" s="148">
        <v>7.0000000000000001E-3</v>
      </c>
      <c r="T326" s="149">
        <f>S326*H326</f>
        <v>0.112</v>
      </c>
      <c r="AR326" s="150" t="s">
        <v>236</v>
      </c>
      <c r="AT326" s="150" t="s">
        <v>208</v>
      </c>
      <c r="AU326" s="150" t="s">
        <v>91</v>
      </c>
      <c r="AY326" s="17" t="s">
        <v>207</v>
      </c>
      <c r="BE326" s="151">
        <f>IF(N326="základná",J326,0)</f>
        <v>0</v>
      </c>
      <c r="BF326" s="151">
        <f>IF(N326="znížená",J326,0)</f>
        <v>0</v>
      </c>
      <c r="BG326" s="151">
        <f>IF(N326="zákl. prenesená",J326,0)</f>
        <v>0</v>
      </c>
      <c r="BH326" s="151">
        <f>IF(N326="zníž. prenesená",J326,0)</f>
        <v>0</v>
      </c>
      <c r="BI326" s="151">
        <f>IF(N326="nulová",J326,0)</f>
        <v>0</v>
      </c>
      <c r="BJ326" s="17" t="s">
        <v>91</v>
      </c>
      <c r="BK326" s="151">
        <f>ROUND(I326*H326,2)</f>
        <v>0</v>
      </c>
      <c r="BL326" s="17" t="s">
        <v>236</v>
      </c>
      <c r="BM326" s="150" t="s">
        <v>515</v>
      </c>
    </row>
    <row r="327" spans="2:65" s="11" customFormat="1" x14ac:dyDescent="0.2">
      <c r="B327" s="152"/>
      <c r="D327" s="153" t="s">
        <v>214</v>
      </c>
      <c r="E327" s="154" t="s">
        <v>1</v>
      </c>
      <c r="F327" s="155" t="s">
        <v>516</v>
      </c>
      <c r="H327" s="156">
        <v>16</v>
      </c>
      <c r="I327" s="157"/>
      <c r="L327" s="152"/>
      <c r="M327" s="158"/>
      <c r="T327" s="159"/>
      <c r="AT327" s="154" t="s">
        <v>214</v>
      </c>
      <c r="AU327" s="154" t="s">
        <v>91</v>
      </c>
      <c r="AV327" s="11" t="s">
        <v>91</v>
      </c>
      <c r="AW327" s="11" t="s">
        <v>29</v>
      </c>
      <c r="AX327" s="11" t="s">
        <v>80</v>
      </c>
      <c r="AY327" s="154" t="s">
        <v>207</v>
      </c>
    </row>
    <row r="328" spans="2:65" s="1" customFormat="1" ht="24.15" customHeight="1" x14ac:dyDescent="0.2">
      <c r="B328" s="137"/>
      <c r="C328" s="138" t="s">
        <v>517</v>
      </c>
      <c r="D328" s="192" t="s">
        <v>208</v>
      </c>
      <c r="E328" s="139" t="s">
        <v>518</v>
      </c>
      <c r="F328" s="140" t="s">
        <v>519</v>
      </c>
      <c r="G328" s="141" t="s">
        <v>410</v>
      </c>
      <c r="H328" s="142">
        <v>60</v>
      </c>
      <c r="I328" s="143"/>
      <c r="J328" s="144">
        <f>ROUND(I328*H328,2)</f>
        <v>0</v>
      </c>
      <c r="K328" s="145"/>
      <c r="L328" s="32"/>
      <c r="M328" s="146" t="s">
        <v>1</v>
      </c>
      <c r="N328" s="147" t="s">
        <v>38</v>
      </c>
      <c r="P328" s="148">
        <f>O328*H328</f>
        <v>0</v>
      </c>
      <c r="Q328" s="148">
        <v>2.9E-4</v>
      </c>
      <c r="R328" s="148">
        <f>Q328*H328</f>
        <v>1.7399999999999999E-2</v>
      </c>
      <c r="S328" s="148">
        <v>5.3999999999999999E-2</v>
      </c>
      <c r="T328" s="149">
        <f>S328*H328</f>
        <v>3.2399999999999998</v>
      </c>
      <c r="AR328" s="150" t="s">
        <v>236</v>
      </c>
      <c r="AT328" s="150" t="s">
        <v>208</v>
      </c>
      <c r="AU328" s="150" t="s">
        <v>91</v>
      </c>
      <c r="AY328" s="17" t="s">
        <v>207</v>
      </c>
      <c r="BE328" s="151">
        <f>IF(N328="základná",J328,0)</f>
        <v>0</v>
      </c>
      <c r="BF328" s="151">
        <f>IF(N328="znížená",J328,0)</f>
        <v>0</v>
      </c>
      <c r="BG328" s="151">
        <f>IF(N328="zákl. prenesená",J328,0)</f>
        <v>0</v>
      </c>
      <c r="BH328" s="151">
        <f>IF(N328="zníž. prenesená",J328,0)</f>
        <v>0</v>
      </c>
      <c r="BI328" s="151">
        <f>IF(N328="nulová",J328,0)</f>
        <v>0</v>
      </c>
      <c r="BJ328" s="17" t="s">
        <v>91</v>
      </c>
      <c r="BK328" s="151">
        <f>ROUND(I328*H328,2)</f>
        <v>0</v>
      </c>
      <c r="BL328" s="17" t="s">
        <v>236</v>
      </c>
      <c r="BM328" s="150" t="s">
        <v>520</v>
      </c>
    </row>
    <row r="329" spans="2:65" s="13" customFormat="1" x14ac:dyDescent="0.2">
      <c r="B329" s="172"/>
      <c r="D329" s="153" t="s">
        <v>214</v>
      </c>
      <c r="E329" s="173" t="s">
        <v>1</v>
      </c>
      <c r="F329" s="174" t="s">
        <v>521</v>
      </c>
      <c r="H329" s="173" t="s">
        <v>1</v>
      </c>
      <c r="I329" s="175"/>
      <c r="L329" s="172"/>
      <c r="M329" s="176"/>
      <c r="T329" s="177"/>
      <c r="AT329" s="173" t="s">
        <v>214</v>
      </c>
      <c r="AU329" s="173" t="s">
        <v>91</v>
      </c>
      <c r="AV329" s="13" t="s">
        <v>80</v>
      </c>
      <c r="AW329" s="13" t="s">
        <v>29</v>
      </c>
      <c r="AX329" s="13" t="s">
        <v>72</v>
      </c>
      <c r="AY329" s="173" t="s">
        <v>207</v>
      </c>
    </row>
    <row r="330" spans="2:65" s="11" customFormat="1" ht="20.399999999999999" x14ac:dyDescent="0.2">
      <c r="B330" s="152"/>
      <c r="D330" s="153" t="s">
        <v>214</v>
      </c>
      <c r="E330" s="154" t="s">
        <v>1</v>
      </c>
      <c r="F330" s="155" t="s">
        <v>522</v>
      </c>
      <c r="H330" s="156">
        <v>60</v>
      </c>
      <c r="I330" s="157"/>
      <c r="L330" s="152"/>
      <c r="M330" s="158"/>
      <c r="T330" s="159"/>
      <c r="AT330" s="154" t="s">
        <v>214</v>
      </c>
      <c r="AU330" s="154" t="s">
        <v>91</v>
      </c>
      <c r="AV330" s="11" t="s">
        <v>91</v>
      </c>
      <c r="AW330" s="11" t="s">
        <v>29</v>
      </c>
      <c r="AX330" s="11" t="s">
        <v>80</v>
      </c>
      <c r="AY330" s="154" t="s">
        <v>207</v>
      </c>
    </row>
    <row r="331" spans="2:65" s="1" customFormat="1" ht="24.15" customHeight="1" x14ac:dyDescent="0.2">
      <c r="B331" s="137"/>
      <c r="C331" s="138" t="s">
        <v>523</v>
      </c>
      <c r="D331" s="192" t="s">
        <v>208</v>
      </c>
      <c r="E331" s="139" t="s">
        <v>518</v>
      </c>
      <c r="F331" s="140" t="s">
        <v>519</v>
      </c>
      <c r="G331" s="141" t="s">
        <v>410</v>
      </c>
      <c r="H331" s="142">
        <v>95</v>
      </c>
      <c r="I331" s="143"/>
      <c r="J331" s="144">
        <f>ROUND(I331*H331,2)</f>
        <v>0</v>
      </c>
      <c r="K331" s="145"/>
      <c r="L331" s="32"/>
      <c r="M331" s="146" t="s">
        <v>1</v>
      </c>
      <c r="N331" s="147" t="s">
        <v>38</v>
      </c>
      <c r="P331" s="148">
        <f>O331*H331</f>
        <v>0</v>
      </c>
      <c r="Q331" s="148">
        <v>2.9E-4</v>
      </c>
      <c r="R331" s="148">
        <f>Q331*H331</f>
        <v>2.7550000000000002E-2</v>
      </c>
      <c r="S331" s="148">
        <v>5.3999999999999999E-2</v>
      </c>
      <c r="T331" s="149">
        <f>S331*H331</f>
        <v>5.13</v>
      </c>
      <c r="AR331" s="150" t="s">
        <v>236</v>
      </c>
      <c r="AT331" s="150" t="s">
        <v>208</v>
      </c>
      <c r="AU331" s="150" t="s">
        <v>91</v>
      </c>
      <c r="AY331" s="17" t="s">
        <v>207</v>
      </c>
      <c r="BE331" s="151">
        <f>IF(N331="základná",J331,0)</f>
        <v>0</v>
      </c>
      <c r="BF331" s="151">
        <f>IF(N331="znížená",J331,0)</f>
        <v>0</v>
      </c>
      <c r="BG331" s="151">
        <f>IF(N331="zákl. prenesená",J331,0)</f>
        <v>0</v>
      </c>
      <c r="BH331" s="151">
        <f>IF(N331="zníž. prenesená",J331,0)</f>
        <v>0</v>
      </c>
      <c r="BI331" s="151">
        <f>IF(N331="nulová",J331,0)</f>
        <v>0</v>
      </c>
      <c r="BJ331" s="17" t="s">
        <v>91</v>
      </c>
      <c r="BK331" s="151">
        <f>ROUND(I331*H331,2)</f>
        <v>0</v>
      </c>
      <c r="BL331" s="17" t="s">
        <v>236</v>
      </c>
      <c r="BM331" s="150" t="s">
        <v>524</v>
      </c>
    </row>
    <row r="332" spans="2:65" s="13" customFormat="1" x14ac:dyDescent="0.2">
      <c r="B332" s="172"/>
      <c r="D332" s="153" t="s">
        <v>214</v>
      </c>
      <c r="E332" s="173" t="s">
        <v>1</v>
      </c>
      <c r="F332" s="174" t="s">
        <v>525</v>
      </c>
      <c r="H332" s="173" t="s">
        <v>1</v>
      </c>
      <c r="I332" s="175"/>
      <c r="L332" s="172"/>
      <c r="M332" s="176"/>
      <c r="T332" s="177"/>
      <c r="AT332" s="173" t="s">
        <v>214</v>
      </c>
      <c r="AU332" s="173" t="s">
        <v>91</v>
      </c>
      <c r="AV332" s="13" t="s">
        <v>80</v>
      </c>
      <c r="AW332" s="13" t="s">
        <v>29</v>
      </c>
      <c r="AX332" s="13" t="s">
        <v>72</v>
      </c>
      <c r="AY332" s="173" t="s">
        <v>207</v>
      </c>
    </row>
    <row r="333" spans="2:65" s="11" customFormat="1" x14ac:dyDescent="0.2">
      <c r="B333" s="152"/>
      <c r="D333" s="153" t="s">
        <v>214</v>
      </c>
      <c r="E333" s="154" t="s">
        <v>1</v>
      </c>
      <c r="F333" s="155" t="s">
        <v>526</v>
      </c>
      <c r="H333" s="156">
        <v>95</v>
      </c>
      <c r="I333" s="157"/>
      <c r="L333" s="152"/>
      <c r="M333" s="158"/>
      <c r="T333" s="159"/>
      <c r="AT333" s="154" t="s">
        <v>214</v>
      </c>
      <c r="AU333" s="154" t="s">
        <v>91</v>
      </c>
      <c r="AV333" s="11" t="s">
        <v>91</v>
      </c>
      <c r="AW333" s="11" t="s">
        <v>29</v>
      </c>
      <c r="AX333" s="11" t="s">
        <v>80</v>
      </c>
      <c r="AY333" s="154" t="s">
        <v>207</v>
      </c>
    </row>
    <row r="334" spans="2:65" s="1" customFormat="1" ht="21.75" customHeight="1" x14ac:dyDescent="0.2">
      <c r="B334" s="137"/>
      <c r="C334" s="138" t="s">
        <v>527</v>
      </c>
      <c r="D334" s="198" t="s">
        <v>208</v>
      </c>
      <c r="E334" s="139" t="s">
        <v>528</v>
      </c>
      <c r="F334" s="140" t="s">
        <v>529</v>
      </c>
      <c r="G334" s="141" t="s">
        <v>469</v>
      </c>
      <c r="H334" s="142">
        <v>5110.1660000000002</v>
      </c>
      <c r="I334" s="143"/>
      <c r="J334" s="144">
        <f>ROUND(I334*H334,2)</f>
        <v>0</v>
      </c>
      <c r="K334" s="145"/>
      <c r="L334" s="32"/>
      <c r="M334" s="146" t="s">
        <v>1</v>
      </c>
      <c r="N334" s="147" t="s">
        <v>38</v>
      </c>
      <c r="P334" s="148">
        <f>O334*H334</f>
        <v>0</v>
      </c>
      <c r="Q334" s="148">
        <v>0</v>
      </c>
      <c r="R334" s="148">
        <f>Q334*H334</f>
        <v>0</v>
      </c>
      <c r="S334" s="148">
        <v>0</v>
      </c>
      <c r="T334" s="149">
        <f>S334*H334</f>
        <v>0</v>
      </c>
      <c r="AR334" s="150" t="s">
        <v>236</v>
      </c>
      <c r="AT334" s="150" t="s">
        <v>208</v>
      </c>
      <c r="AU334" s="150" t="s">
        <v>91</v>
      </c>
      <c r="AY334" s="17" t="s">
        <v>207</v>
      </c>
      <c r="BE334" s="151">
        <f>IF(N334="základná",J334,0)</f>
        <v>0</v>
      </c>
      <c r="BF334" s="151">
        <f>IF(N334="znížená",J334,0)</f>
        <v>0</v>
      </c>
      <c r="BG334" s="151">
        <f>IF(N334="zákl. prenesená",J334,0)</f>
        <v>0</v>
      </c>
      <c r="BH334" s="151">
        <f>IF(N334="zníž. prenesená",J334,0)</f>
        <v>0</v>
      </c>
      <c r="BI334" s="151">
        <f>IF(N334="nulová",J334,0)</f>
        <v>0</v>
      </c>
      <c r="BJ334" s="17" t="s">
        <v>91</v>
      </c>
      <c r="BK334" s="151">
        <f>ROUND(I334*H334,2)</f>
        <v>0</v>
      </c>
      <c r="BL334" s="17" t="s">
        <v>236</v>
      </c>
      <c r="BM334" s="150" t="s">
        <v>530</v>
      </c>
    </row>
    <row r="335" spans="2:65" s="11" customFormat="1" x14ac:dyDescent="0.2">
      <c r="B335" s="152"/>
      <c r="D335" s="153" t="s">
        <v>214</v>
      </c>
      <c r="E335" s="154" t="s">
        <v>1</v>
      </c>
      <c r="F335" s="155" t="s">
        <v>531</v>
      </c>
      <c r="H335" s="156">
        <v>471.53100000000001</v>
      </c>
      <c r="I335" s="157"/>
      <c r="L335" s="152"/>
      <c r="M335" s="158"/>
      <c r="T335" s="159"/>
      <c r="AT335" s="154" t="s">
        <v>214</v>
      </c>
      <c r="AU335" s="154" t="s">
        <v>91</v>
      </c>
      <c r="AV335" s="11" t="s">
        <v>91</v>
      </c>
      <c r="AW335" s="11" t="s">
        <v>29</v>
      </c>
      <c r="AX335" s="11" t="s">
        <v>72</v>
      </c>
      <c r="AY335" s="154" t="s">
        <v>207</v>
      </c>
    </row>
    <row r="336" spans="2:65" s="11" customFormat="1" x14ac:dyDescent="0.2">
      <c r="B336" s="152"/>
      <c r="D336" s="153" t="s">
        <v>214</v>
      </c>
      <c r="E336" s="154" t="s">
        <v>1</v>
      </c>
      <c r="F336" s="155" t="s">
        <v>532</v>
      </c>
      <c r="H336" s="156">
        <v>4629.3940000000002</v>
      </c>
      <c r="I336" s="157"/>
      <c r="L336" s="152"/>
      <c r="M336" s="158"/>
      <c r="T336" s="159"/>
      <c r="AT336" s="154" t="s">
        <v>214</v>
      </c>
      <c r="AU336" s="154" t="s">
        <v>91</v>
      </c>
      <c r="AV336" s="11" t="s">
        <v>91</v>
      </c>
      <c r="AW336" s="11" t="s">
        <v>29</v>
      </c>
      <c r="AX336" s="11" t="s">
        <v>72</v>
      </c>
      <c r="AY336" s="154" t="s">
        <v>207</v>
      </c>
    </row>
    <row r="337" spans="2:65" s="11" customFormat="1" x14ac:dyDescent="0.2">
      <c r="B337" s="152"/>
      <c r="D337" s="153" t="s">
        <v>214</v>
      </c>
      <c r="E337" s="154" t="s">
        <v>1</v>
      </c>
      <c r="F337" s="155" t="s">
        <v>533</v>
      </c>
      <c r="H337" s="156">
        <v>9.0809999999999995</v>
      </c>
      <c r="I337" s="157"/>
      <c r="L337" s="152"/>
      <c r="M337" s="158"/>
      <c r="T337" s="159"/>
      <c r="AT337" s="154" t="s">
        <v>214</v>
      </c>
      <c r="AU337" s="154" t="s">
        <v>91</v>
      </c>
      <c r="AV337" s="11" t="s">
        <v>91</v>
      </c>
      <c r="AW337" s="11" t="s">
        <v>29</v>
      </c>
      <c r="AX337" s="11" t="s">
        <v>72</v>
      </c>
      <c r="AY337" s="154" t="s">
        <v>207</v>
      </c>
    </row>
    <row r="338" spans="2:65" s="11" customFormat="1" x14ac:dyDescent="0.2">
      <c r="B338" s="152"/>
      <c r="D338" s="153" t="s">
        <v>214</v>
      </c>
      <c r="E338" s="154" t="s">
        <v>1</v>
      </c>
      <c r="F338" s="155" t="s">
        <v>534</v>
      </c>
      <c r="H338" s="156">
        <v>0.16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72</v>
      </c>
      <c r="AY338" s="154" t="s">
        <v>207</v>
      </c>
    </row>
    <row r="339" spans="2:65" s="14" customFormat="1" x14ac:dyDescent="0.2">
      <c r="B339" s="178"/>
      <c r="D339" s="153" t="s">
        <v>214</v>
      </c>
      <c r="E339" s="179" t="s">
        <v>1</v>
      </c>
      <c r="F339" s="180" t="s">
        <v>243</v>
      </c>
      <c r="H339" s="181">
        <v>5110.1660000000002</v>
      </c>
      <c r="I339" s="182"/>
      <c r="L339" s="178"/>
      <c r="M339" s="183"/>
      <c r="T339" s="184"/>
      <c r="AT339" s="179" t="s">
        <v>214</v>
      </c>
      <c r="AU339" s="179" t="s">
        <v>91</v>
      </c>
      <c r="AV339" s="14" t="s">
        <v>236</v>
      </c>
      <c r="AW339" s="14" t="s">
        <v>29</v>
      </c>
      <c r="AX339" s="14" t="s">
        <v>80</v>
      </c>
      <c r="AY339" s="179" t="s">
        <v>207</v>
      </c>
    </row>
    <row r="340" spans="2:65" s="1" customFormat="1" ht="24.15" customHeight="1" x14ac:dyDescent="0.2">
      <c r="B340" s="137"/>
      <c r="C340" s="138" t="s">
        <v>535</v>
      </c>
      <c r="D340" s="198" t="s">
        <v>208</v>
      </c>
      <c r="E340" s="139" t="s">
        <v>536</v>
      </c>
      <c r="F340" s="140" t="s">
        <v>537</v>
      </c>
      <c r="G340" s="141" t="s">
        <v>469</v>
      </c>
      <c r="H340" s="142">
        <v>122643.984</v>
      </c>
      <c r="I340" s="143"/>
      <c r="J340" s="144">
        <f>ROUND(I340*H340,2)</f>
        <v>0</v>
      </c>
      <c r="K340" s="145"/>
      <c r="L340" s="32"/>
      <c r="M340" s="146" t="s">
        <v>1</v>
      </c>
      <c r="N340" s="147" t="s">
        <v>38</v>
      </c>
      <c r="P340" s="148">
        <f>O340*H340</f>
        <v>0</v>
      </c>
      <c r="Q340" s="148">
        <v>0</v>
      </c>
      <c r="R340" s="148">
        <f>Q340*H340</f>
        <v>0</v>
      </c>
      <c r="S340" s="148">
        <v>0</v>
      </c>
      <c r="T340" s="149">
        <f>S340*H340</f>
        <v>0</v>
      </c>
      <c r="AR340" s="150" t="s">
        <v>236</v>
      </c>
      <c r="AT340" s="150" t="s">
        <v>208</v>
      </c>
      <c r="AU340" s="150" t="s">
        <v>91</v>
      </c>
      <c r="AY340" s="17" t="s">
        <v>207</v>
      </c>
      <c r="BE340" s="151">
        <f>IF(N340="základná",J340,0)</f>
        <v>0</v>
      </c>
      <c r="BF340" s="151">
        <f>IF(N340="znížená",J340,0)</f>
        <v>0</v>
      </c>
      <c r="BG340" s="151">
        <f>IF(N340="zákl. prenesená",J340,0)</f>
        <v>0</v>
      </c>
      <c r="BH340" s="151">
        <f>IF(N340="zníž. prenesená",J340,0)</f>
        <v>0</v>
      </c>
      <c r="BI340" s="151">
        <f>IF(N340="nulová",J340,0)</f>
        <v>0</v>
      </c>
      <c r="BJ340" s="17" t="s">
        <v>91</v>
      </c>
      <c r="BK340" s="151">
        <f>ROUND(I340*H340,2)</f>
        <v>0</v>
      </c>
      <c r="BL340" s="17" t="s">
        <v>236</v>
      </c>
      <c r="BM340" s="150" t="s">
        <v>538</v>
      </c>
    </row>
    <row r="341" spans="2:65" s="1" customFormat="1" ht="19.2" x14ac:dyDescent="0.2">
      <c r="B341" s="32"/>
      <c r="D341" s="153" t="s">
        <v>220</v>
      </c>
      <c r="F341" s="160" t="s">
        <v>539</v>
      </c>
      <c r="I341" s="161"/>
      <c r="L341" s="32"/>
      <c r="M341" s="162"/>
      <c r="T341" s="59"/>
      <c r="AT341" s="17" t="s">
        <v>220</v>
      </c>
      <c r="AU341" s="17" t="s">
        <v>91</v>
      </c>
    </row>
    <row r="342" spans="2:65" s="11" customFormat="1" x14ac:dyDescent="0.2">
      <c r="B342" s="152"/>
      <c r="D342" s="153" t="s">
        <v>214</v>
      </c>
      <c r="E342" s="154" t="s">
        <v>1</v>
      </c>
      <c r="F342" s="155" t="s">
        <v>540</v>
      </c>
      <c r="H342" s="156">
        <v>122643.984</v>
      </c>
      <c r="I342" s="157"/>
      <c r="L342" s="152"/>
      <c r="M342" s="158"/>
      <c r="T342" s="159"/>
      <c r="AT342" s="154" t="s">
        <v>214</v>
      </c>
      <c r="AU342" s="154" t="s">
        <v>91</v>
      </c>
      <c r="AV342" s="11" t="s">
        <v>91</v>
      </c>
      <c r="AW342" s="11" t="s">
        <v>29</v>
      </c>
      <c r="AX342" s="11" t="s">
        <v>80</v>
      </c>
      <c r="AY342" s="154" t="s">
        <v>207</v>
      </c>
    </row>
    <row r="343" spans="2:65" s="1" customFormat="1" ht="24.15" customHeight="1" x14ac:dyDescent="0.2">
      <c r="B343" s="137"/>
      <c r="C343" s="138" t="s">
        <v>541</v>
      </c>
      <c r="D343" s="198" t="s">
        <v>208</v>
      </c>
      <c r="E343" s="139" t="s">
        <v>542</v>
      </c>
      <c r="F343" s="140" t="s">
        <v>543</v>
      </c>
      <c r="G343" s="141" t="s">
        <v>469</v>
      </c>
      <c r="H343" s="142">
        <v>20440.664000000001</v>
      </c>
      <c r="I343" s="143"/>
      <c r="J343" s="144">
        <f>ROUND(I343*H343,2)</f>
        <v>0</v>
      </c>
      <c r="K343" s="145"/>
      <c r="L343" s="32"/>
      <c r="M343" s="146" t="s">
        <v>1</v>
      </c>
      <c r="N343" s="147" t="s">
        <v>38</v>
      </c>
      <c r="P343" s="148">
        <f>O343*H343</f>
        <v>0</v>
      </c>
      <c r="Q343" s="148">
        <v>0</v>
      </c>
      <c r="R343" s="148">
        <f>Q343*H343</f>
        <v>0</v>
      </c>
      <c r="S343" s="148">
        <v>0</v>
      </c>
      <c r="T343" s="149">
        <f>S343*H343</f>
        <v>0</v>
      </c>
      <c r="AR343" s="150" t="s">
        <v>236</v>
      </c>
      <c r="AT343" s="150" t="s">
        <v>208</v>
      </c>
      <c r="AU343" s="150" t="s">
        <v>91</v>
      </c>
      <c r="AY343" s="17" t="s">
        <v>207</v>
      </c>
      <c r="BE343" s="151">
        <f>IF(N343="základná",J343,0)</f>
        <v>0</v>
      </c>
      <c r="BF343" s="151">
        <f>IF(N343="znížená",J343,0)</f>
        <v>0</v>
      </c>
      <c r="BG343" s="151">
        <f>IF(N343="zákl. prenesená",J343,0)</f>
        <v>0</v>
      </c>
      <c r="BH343" s="151">
        <f>IF(N343="zníž. prenesená",J343,0)</f>
        <v>0</v>
      </c>
      <c r="BI343" s="151">
        <f>IF(N343="nulová",J343,0)</f>
        <v>0</v>
      </c>
      <c r="BJ343" s="17" t="s">
        <v>91</v>
      </c>
      <c r="BK343" s="151">
        <f>ROUND(I343*H343,2)</f>
        <v>0</v>
      </c>
      <c r="BL343" s="17" t="s">
        <v>236</v>
      </c>
      <c r="BM343" s="150" t="s">
        <v>544</v>
      </c>
    </row>
    <row r="344" spans="2:65" s="1" customFormat="1" ht="19.2" x14ac:dyDescent="0.2">
      <c r="B344" s="32"/>
      <c r="D344" s="153" t="s">
        <v>220</v>
      </c>
      <c r="F344" s="160" t="s">
        <v>545</v>
      </c>
      <c r="I344" s="161"/>
      <c r="L344" s="32"/>
      <c r="M344" s="162"/>
      <c r="T344" s="59"/>
      <c r="AT344" s="17" t="s">
        <v>220</v>
      </c>
      <c r="AU344" s="17" t="s">
        <v>91</v>
      </c>
    </row>
    <row r="345" spans="2:65" s="11" customFormat="1" x14ac:dyDescent="0.2">
      <c r="B345" s="152"/>
      <c r="D345" s="153" t="s">
        <v>214</v>
      </c>
      <c r="E345" s="154" t="s">
        <v>1</v>
      </c>
      <c r="F345" s="155" t="s">
        <v>546</v>
      </c>
      <c r="H345" s="156">
        <v>20440.664000000001</v>
      </c>
      <c r="I345" s="157"/>
      <c r="L345" s="152"/>
      <c r="M345" s="158"/>
      <c r="T345" s="159"/>
      <c r="AT345" s="154" t="s">
        <v>214</v>
      </c>
      <c r="AU345" s="154" t="s">
        <v>91</v>
      </c>
      <c r="AV345" s="11" t="s">
        <v>91</v>
      </c>
      <c r="AW345" s="11" t="s">
        <v>29</v>
      </c>
      <c r="AX345" s="11" t="s">
        <v>80</v>
      </c>
      <c r="AY345" s="154" t="s">
        <v>207</v>
      </c>
    </row>
    <row r="346" spans="2:65" s="1" customFormat="1" ht="24.15" customHeight="1" x14ac:dyDescent="0.2">
      <c r="B346" s="137"/>
      <c r="C346" s="138" t="s">
        <v>547</v>
      </c>
      <c r="D346" s="198" t="s">
        <v>208</v>
      </c>
      <c r="E346" s="139" t="s">
        <v>548</v>
      </c>
      <c r="F346" s="140" t="s">
        <v>549</v>
      </c>
      <c r="G346" s="141" t="s">
        <v>469</v>
      </c>
      <c r="H346" s="142">
        <v>471.53100000000001</v>
      </c>
      <c r="I346" s="143"/>
      <c r="J346" s="144">
        <f>ROUND(I346*H346,2)</f>
        <v>0</v>
      </c>
      <c r="K346" s="145"/>
      <c r="L346" s="32"/>
      <c r="M346" s="146" t="s">
        <v>1</v>
      </c>
      <c r="N346" s="147" t="s">
        <v>38</v>
      </c>
      <c r="P346" s="148">
        <f>O346*H346</f>
        <v>0</v>
      </c>
      <c r="Q346" s="148">
        <v>0</v>
      </c>
      <c r="R346" s="148">
        <f>Q346*H346</f>
        <v>0</v>
      </c>
      <c r="S346" s="148">
        <v>0</v>
      </c>
      <c r="T346" s="149">
        <f>S346*H346</f>
        <v>0</v>
      </c>
      <c r="AR346" s="150" t="s">
        <v>236</v>
      </c>
      <c r="AT346" s="150" t="s">
        <v>208</v>
      </c>
      <c r="AU346" s="150" t="s">
        <v>91</v>
      </c>
      <c r="AY346" s="17" t="s">
        <v>207</v>
      </c>
      <c r="BE346" s="151">
        <f>IF(N346="základná",J346,0)</f>
        <v>0</v>
      </c>
      <c r="BF346" s="151">
        <f>IF(N346="znížená",J346,0)</f>
        <v>0</v>
      </c>
      <c r="BG346" s="151">
        <f>IF(N346="zákl. prenesená",J346,0)</f>
        <v>0</v>
      </c>
      <c r="BH346" s="151">
        <f>IF(N346="zníž. prenesená",J346,0)</f>
        <v>0</v>
      </c>
      <c r="BI346" s="151">
        <f>IF(N346="nulová",J346,0)</f>
        <v>0</v>
      </c>
      <c r="BJ346" s="17" t="s">
        <v>91</v>
      </c>
      <c r="BK346" s="151">
        <f>ROUND(I346*H346,2)</f>
        <v>0</v>
      </c>
      <c r="BL346" s="17" t="s">
        <v>236</v>
      </c>
      <c r="BM346" s="150" t="s">
        <v>550</v>
      </c>
    </row>
    <row r="347" spans="2:65" s="11" customFormat="1" x14ac:dyDescent="0.2">
      <c r="B347" s="152"/>
      <c r="D347" s="153" t="s">
        <v>214</v>
      </c>
      <c r="E347" s="154" t="s">
        <v>1</v>
      </c>
      <c r="F347" s="155" t="s">
        <v>551</v>
      </c>
      <c r="H347" s="156">
        <v>8.5030000000000001</v>
      </c>
      <c r="I347" s="157"/>
      <c r="L347" s="152"/>
      <c r="M347" s="158"/>
      <c r="T347" s="159"/>
      <c r="AT347" s="154" t="s">
        <v>214</v>
      </c>
      <c r="AU347" s="154" t="s">
        <v>91</v>
      </c>
      <c r="AV347" s="11" t="s">
        <v>91</v>
      </c>
      <c r="AW347" s="11" t="s">
        <v>29</v>
      </c>
      <c r="AX347" s="11" t="s">
        <v>72</v>
      </c>
      <c r="AY347" s="154" t="s">
        <v>207</v>
      </c>
    </row>
    <row r="348" spans="2:65" s="11" customFormat="1" x14ac:dyDescent="0.2">
      <c r="B348" s="152"/>
      <c r="D348" s="153" t="s">
        <v>214</v>
      </c>
      <c r="E348" s="154" t="s">
        <v>1</v>
      </c>
      <c r="F348" s="155" t="s">
        <v>552</v>
      </c>
      <c r="H348" s="156">
        <v>0.76800000000000002</v>
      </c>
      <c r="I348" s="157"/>
      <c r="L348" s="152"/>
      <c r="M348" s="158"/>
      <c r="T348" s="159"/>
      <c r="AT348" s="154" t="s">
        <v>214</v>
      </c>
      <c r="AU348" s="154" t="s">
        <v>91</v>
      </c>
      <c r="AV348" s="11" t="s">
        <v>91</v>
      </c>
      <c r="AW348" s="11" t="s">
        <v>29</v>
      </c>
      <c r="AX348" s="11" t="s">
        <v>72</v>
      </c>
      <c r="AY348" s="154" t="s">
        <v>207</v>
      </c>
    </row>
    <row r="349" spans="2:65" s="11" customFormat="1" x14ac:dyDescent="0.2">
      <c r="B349" s="152"/>
      <c r="D349" s="153" t="s">
        <v>214</v>
      </c>
      <c r="E349" s="154" t="s">
        <v>1</v>
      </c>
      <c r="F349" s="155" t="s">
        <v>553</v>
      </c>
      <c r="H349" s="156">
        <v>57.84</v>
      </c>
      <c r="I349" s="157"/>
      <c r="L349" s="152"/>
      <c r="M349" s="158"/>
      <c r="T349" s="159"/>
      <c r="AT349" s="154" t="s">
        <v>214</v>
      </c>
      <c r="AU349" s="154" t="s">
        <v>91</v>
      </c>
      <c r="AV349" s="11" t="s">
        <v>91</v>
      </c>
      <c r="AW349" s="11" t="s">
        <v>29</v>
      </c>
      <c r="AX349" s="11" t="s">
        <v>72</v>
      </c>
      <c r="AY349" s="154" t="s">
        <v>207</v>
      </c>
    </row>
    <row r="350" spans="2:65" s="11" customFormat="1" x14ac:dyDescent="0.2">
      <c r="B350" s="152"/>
      <c r="D350" s="153" t="s">
        <v>214</v>
      </c>
      <c r="E350" s="154" t="s">
        <v>1</v>
      </c>
      <c r="F350" s="155" t="s">
        <v>554</v>
      </c>
      <c r="H350" s="156">
        <v>26.5</v>
      </c>
      <c r="I350" s="157"/>
      <c r="L350" s="152"/>
      <c r="M350" s="158"/>
      <c r="T350" s="159"/>
      <c r="AT350" s="154" t="s">
        <v>214</v>
      </c>
      <c r="AU350" s="154" t="s">
        <v>91</v>
      </c>
      <c r="AV350" s="11" t="s">
        <v>91</v>
      </c>
      <c r="AW350" s="11" t="s">
        <v>29</v>
      </c>
      <c r="AX350" s="11" t="s">
        <v>72</v>
      </c>
      <c r="AY350" s="154" t="s">
        <v>207</v>
      </c>
    </row>
    <row r="351" spans="2:65" s="11" customFormat="1" x14ac:dyDescent="0.2">
      <c r="B351" s="152"/>
      <c r="D351" s="153" t="s">
        <v>214</v>
      </c>
      <c r="E351" s="154" t="s">
        <v>1</v>
      </c>
      <c r="F351" s="155" t="s">
        <v>555</v>
      </c>
      <c r="H351" s="156">
        <v>0.88</v>
      </c>
      <c r="I351" s="157"/>
      <c r="L351" s="152"/>
      <c r="M351" s="158"/>
      <c r="T351" s="159"/>
      <c r="AT351" s="154" t="s">
        <v>214</v>
      </c>
      <c r="AU351" s="154" t="s">
        <v>91</v>
      </c>
      <c r="AV351" s="11" t="s">
        <v>91</v>
      </c>
      <c r="AW351" s="11" t="s">
        <v>29</v>
      </c>
      <c r="AX351" s="11" t="s">
        <v>72</v>
      </c>
      <c r="AY351" s="154" t="s">
        <v>207</v>
      </c>
    </row>
    <row r="352" spans="2:65" s="11" customFormat="1" x14ac:dyDescent="0.2">
      <c r="B352" s="152"/>
      <c r="D352" s="153" t="s">
        <v>214</v>
      </c>
      <c r="E352" s="154" t="s">
        <v>1</v>
      </c>
      <c r="F352" s="155" t="s">
        <v>556</v>
      </c>
      <c r="H352" s="156">
        <v>46.08</v>
      </c>
      <c r="I352" s="157"/>
      <c r="L352" s="152"/>
      <c r="M352" s="158"/>
      <c r="T352" s="159"/>
      <c r="AT352" s="154" t="s">
        <v>214</v>
      </c>
      <c r="AU352" s="154" t="s">
        <v>91</v>
      </c>
      <c r="AV352" s="11" t="s">
        <v>91</v>
      </c>
      <c r="AW352" s="11" t="s">
        <v>29</v>
      </c>
      <c r="AX352" s="11" t="s">
        <v>72</v>
      </c>
      <c r="AY352" s="154" t="s">
        <v>207</v>
      </c>
    </row>
    <row r="353" spans="2:65" s="11" customFormat="1" x14ac:dyDescent="0.2">
      <c r="B353" s="152"/>
      <c r="D353" s="153" t="s">
        <v>214</v>
      </c>
      <c r="E353" s="154" t="s">
        <v>1</v>
      </c>
      <c r="F353" s="155" t="s">
        <v>557</v>
      </c>
      <c r="H353" s="156">
        <v>0.48399999999999999</v>
      </c>
      <c r="I353" s="157"/>
      <c r="L353" s="152"/>
      <c r="M353" s="158"/>
      <c r="T353" s="159"/>
      <c r="AT353" s="154" t="s">
        <v>214</v>
      </c>
      <c r="AU353" s="154" t="s">
        <v>91</v>
      </c>
      <c r="AV353" s="11" t="s">
        <v>91</v>
      </c>
      <c r="AW353" s="11" t="s">
        <v>29</v>
      </c>
      <c r="AX353" s="11" t="s">
        <v>72</v>
      </c>
      <c r="AY353" s="154" t="s">
        <v>207</v>
      </c>
    </row>
    <row r="354" spans="2:65" s="11" customFormat="1" x14ac:dyDescent="0.2">
      <c r="B354" s="152"/>
      <c r="D354" s="153" t="s">
        <v>214</v>
      </c>
      <c r="E354" s="154" t="s">
        <v>1</v>
      </c>
      <c r="F354" s="155" t="s">
        <v>558</v>
      </c>
      <c r="H354" s="156">
        <v>283.39999999999998</v>
      </c>
      <c r="I354" s="157"/>
      <c r="L354" s="152"/>
      <c r="M354" s="158"/>
      <c r="T354" s="159"/>
      <c r="AT354" s="154" t="s">
        <v>214</v>
      </c>
      <c r="AU354" s="154" t="s">
        <v>91</v>
      </c>
      <c r="AV354" s="11" t="s">
        <v>91</v>
      </c>
      <c r="AW354" s="11" t="s">
        <v>29</v>
      </c>
      <c r="AX354" s="11" t="s">
        <v>72</v>
      </c>
      <c r="AY354" s="154" t="s">
        <v>207</v>
      </c>
    </row>
    <row r="355" spans="2:65" s="11" customFormat="1" ht="20.399999999999999" x14ac:dyDescent="0.2">
      <c r="B355" s="152"/>
      <c r="D355" s="153" t="s">
        <v>214</v>
      </c>
      <c r="E355" s="154" t="s">
        <v>1</v>
      </c>
      <c r="F355" s="155" t="s">
        <v>559</v>
      </c>
      <c r="H355" s="156">
        <v>33.676000000000002</v>
      </c>
      <c r="I355" s="157"/>
      <c r="L355" s="152"/>
      <c r="M355" s="158"/>
      <c r="T355" s="159"/>
      <c r="AT355" s="154" t="s">
        <v>214</v>
      </c>
      <c r="AU355" s="154" t="s">
        <v>91</v>
      </c>
      <c r="AV355" s="11" t="s">
        <v>91</v>
      </c>
      <c r="AW355" s="11" t="s">
        <v>29</v>
      </c>
      <c r="AX355" s="11" t="s">
        <v>72</v>
      </c>
      <c r="AY355" s="154" t="s">
        <v>207</v>
      </c>
    </row>
    <row r="356" spans="2:65" s="11" customFormat="1" x14ac:dyDescent="0.2">
      <c r="B356" s="152"/>
      <c r="D356" s="153" t="s">
        <v>214</v>
      </c>
      <c r="E356" s="154" t="s">
        <v>1</v>
      </c>
      <c r="F356" s="155" t="s">
        <v>560</v>
      </c>
      <c r="H356" s="156">
        <v>13.4</v>
      </c>
      <c r="I356" s="157"/>
      <c r="L356" s="152"/>
      <c r="M356" s="158"/>
      <c r="T356" s="159"/>
      <c r="AT356" s="154" t="s">
        <v>214</v>
      </c>
      <c r="AU356" s="154" t="s">
        <v>91</v>
      </c>
      <c r="AV356" s="11" t="s">
        <v>91</v>
      </c>
      <c r="AW356" s="11" t="s">
        <v>29</v>
      </c>
      <c r="AX356" s="11" t="s">
        <v>72</v>
      </c>
      <c r="AY356" s="154" t="s">
        <v>207</v>
      </c>
    </row>
    <row r="357" spans="2:65" s="14" customFormat="1" x14ac:dyDescent="0.2">
      <c r="B357" s="178"/>
      <c r="D357" s="153" t="s">
        <v>214</v>
      </c>
      <c r="E357" s="179" t="s">
        <v>1</v>
      </c>
      <c r="F357" s="180" t="s">
        <v>243</v>
      </c>
      <c r="H357" s="181">
        <v>471.53099999999995</v>
      </c>
      <c r="I357" s="182"/>
      <c r="L357" s="178"/>
      <c r="M357" s="183"/>
      <c r="T357" s="184"/>
      <c r="AT357" s="179" t="s">
        <v>214</v>
      </c>
      <c r="AU357" s="179" t="s">
        <v>91</v>
      </c>
      <c r="AV357" s="14" t="s">
        <v>236</v>
      </c>
      <c r="AW357" s="14" t="s">
        <v>29</v>
      </c>
      <c r="AX357" s="14" t="s">
        <v>80</v>
      </c>
      <c r="AY357" s="179" t="s">
        <v>207</v>
      </c>
    </row>
    <row r="358" spans="2:65" s="1" customFormat="1" ht="24.15" customHeight="1" x14ac:dyDescent="0.2">
      <c r="B358" s="137"/>
      <c r="C358" s="138" t="s">
        <v>561</v>
      </c>
      <c r="D358" s="138" t="s">
        <v>208</v>
      </c>
      <c r="E358" s="139" t="s">
        <v>562</v>
      </c>
      <c r="F358" s="140" t="s">
        <v>563</v>
      </c>
      <c r="G358" s="141" t="s">
        <v>469</v>
      </c>
      <c r="H358" s="142">
        <v>4629.3940000000002</v>
      </c>
      <c r="I358" s="143"/>
      <c r="J358" s="144">
        <f>ROUND(I358*H358,2)</f>
        <v>0</v>
      </c>
      <c r="K358" s="145"/>
      <c r="L358" s="32"/>
      <c r="M358" s="146" t="s">
        <v>1</v>
      </c>
      <c r="N358" s="147" t="s">
        <v>38</v>
      </c>
      <c r="P358" s="148">
        <f>O358*H358</f>
        <v>0</v>
      </c>
      <c r="Q358" s="148">
        <v>0</v>
      </c>
      <c r="R358" s="148">
        <f>Q358*H358</f>
        <v>0</v>
      </c>
      <c r="S358" s="148">
        <v>0</v>
      </c>
      <c r="T358" s="149">
        <f>S358*H358</f>
        <v>0</v>
      </c>
      <c r="AR358" s="150" t="s">
        <v>236</v>
      </c>
      <c r="AT358" s="150" t="s">
        <v>208</v>
      </c>
      <c r="AU358" s="150" t="s">
        <v>91</v>
      </c>
      <c r="AY358" s="17" t="s">
        <v>207</v>
      </c>
      <c r="BE358" s="151">
        <f>IF(N358="základná",J358,0)</f>
        <v>0</v>
      </c>
      <c r="BF358" s="151">
        <f>IF(N358="znížená",J358,0)</f>
        <v>0</v>
      </c>
      <c r="BG358" s="151">
        <f>IF(N358="zákl. prenesená",J358,0)</f>
        <v>0</v>
      </c>
      <c r="BH358" s="151">
        <f>IF(N358="zníž. prenesená",J358,0)</f>
        <v>0</v>
      </c>
      <c r="BI358" s="151">
        <f>IF(N358="nulová",J358,0)</f>
        <v>0</v>
      </c>
      <c r="BJ358" s="17" t="s">
        <v>91</v>
      </c>
      <c r="BK358" s="151">
        <f>ROUND(I358*H358,2)</f>
        <v>0</v>
      </c>
      <c r="BL358" s="17" t="s">
        <v>236</v>
      </c>
      <c r="BM358" s="150" t="s">
        <v>564</v>
      </c>
    </row>
    <row r="359" spans="2:65" s="11" customFormat="1" x14ac:dyDescent="0.2">
      <c r="B359" s="152"/>
      <c r="D359" s="153" t="s">
        <v>214</v>
      </c>
      <c r="E359" s="154" t="s">
        <v>1</v>
      </c>
      <c r="F359" s="155" t="s">
        <v>565</v>
      </c>
      <c r="H359" s="156">
        <v>33.11</v>
      </c>
      <c r="I359" s="157"/>
      <c r="L359" s="152"/>
      <c r="M359" s="158"/>
      <c r="T359" s="159"/>
      <c r="AT359" s="154" t="s">
        <v>214</v>
      </c>
      <c r="AU359" s="154" t="s">
        <v>91</v>
      </c>
      <c r="AV359" s="11" t="s">
        <v>91</v>
      </c>
      <c r="AW359" s="11" t="s">
        <v>29</v>
      </c>
      <c r="AX359" s="11" t="s">
        <v>72</v>
      </c>
      <c r="AY359" s="154" t="s">
        <v>207</v>
      </c>
    </row>
    <row r="360" spans="2:65" s="11" customFormat="1" ht="20.399999999999999" x14ac:dyDescent="0.2">
      <c r="B360" s="152"/>
      <c r="D360" s="153" t="s">
        <v>214</v>
      </c>
      <c r="E360" s="154" t="s">
        <v>1</v>
      </c>
      <c r="F360" s="155" t="s">
        <v>566</v>
      </c>
      <c r="H360" s="156">
        <v>18.260000000000002</v>
      </c>
      <c r="I360" s="157"/>
      <c r="L360" s="152"/>
      <c r="M360" s="158"/>
      <c r="T360" s="159"/>
      <c r="AT360" s="154" t="s">
        <v>214</v>
      </c>
      <c r="AU360" s="154" t="s">
        <v>91</v>
      </c>
      <c r="AV360" s="11" t="s">
        <v>91</v>
      </c>
      <c r="AW360" s="11" t="s">
        <v>29</v>
      </c>
      <c r="AX360" s="11" t="s">
        <v>72</v>
      </c>
      <c r="AY360" s="154" t="s">
        <v>207</v>
      </c>
    </row>
    <row r="361" spans="2:65" s="11" customFormat="1" ht="20.399999999999999" x14ac:dyDescent="0.2">
      <c r="B361" s="152"/>
      <c r="D361" s="153" t="s">
        <v>214</v>
      </c>
      <c r="E361" s="154" t="s">
        <v>1</v>
      </c>
      <c r="F361" s="155" t="s">
        <v>567</v>
      </c>
      <c r="H361" s="156">
        <v>451.52800000000002</v>
      </c>
      <c r="I361" s="157"/>
      <c r="L361" s="152"/>
      <c r="M361" s="158"/>
      <c r="T361" s="159"/>
      <c r="AT361" s="154" t="s">
        <v>214</v>
      </c>
      <c r="AU361" s="154" t="s">
        <v>91</v>
      </c>
      <c r="AV361" s="11" t="s">
        <v>91</v>
      </c>
      <c r="AW361" s="11" t="s">
        <v>29</v>
      </c>
      <c r="AX361" s="11" t="s">
        <v>72</v>
      </c>
      <c r="AY361" s="154" t="s">
        <v>207</v>
      </c>
    </row>
    <row r="362" spans="2:65" s="11" customFormat="1" x14ac:dyDescent="0.2">
      <c r="B362" s="152"/>
      <c r="D362" s="153" t="s">
        <v>214</v>
      </c>
      <c r="E362" s="154" t="s">
        <v>1</v>
      </c>
      <c r="F362" s="155" t="s">
        <v>568</v>
      </c>
      <c r="H362" s="156">
        <v>1271.5999999999999</v>
      </c>
      <c r="I362" s="157"/>
      <c r="L362" s="152"/>
      <c r="M362" s="158"/>
      <c r="T362" s="159"/>
      <c r="AT362" s="154" t="s">
        <v>214</v>
      </c>
      <c r="AU362" s="154" t="s">
        <v>91</v>
      </c>
      <c r="AV362" s="11" t="s">
        <v>91</v>
      </c>
      <c r="AW362" s="11" t="s">
        <v>29</v>
      </c>
      <c r="AX362" s="11" t="s">
        <v>72</v>
      </c>
      <c r="AY362" s="154" t="s">
        <v>207</v>
      </c>
    </row>
    <row r="363" spans="2:65" s="11" customFormat="1" x14ac:dyDescent="0.2">
      <c r="B363" s="152"/>
      <c r="D363" s="153" t="s">
        <v>214</v>
      </c>
      <c r="E363" s="154" t="s">
        <v>1</v>
      </c>
      <c r="F363" s="155" t="s">
        <v>569</v>
      </c>
      <c r="H363" s="156">
        <v>2241.4589999999998</v>
      </c>
      <c r="I363" s="157"/>
      <c r="L363" s="152"/>
      <c r="M363" s="158"/>
      <c r="T363" s="159"/>
      <c r="AT363" s="154" t="s">
        <v>214</v>
      </c>
      <c r="AU363" s="154" t="s">
        <v>91</v>
      </c>
      <c r="AV363" s="11" t="s">
        <v>91</v>
      </c>
      <c r="AW363" s="11" t="s">
        <v>29</v>
      </c>
      <c r="AX363" s="11" t="s">
        <v>72</v>
      </c>
      <c r="AY363" s="154" t="s">
        <v>207</v>
      </c>
    </row>
    <row r="364" spans="2:65" s="11" customFormat="1" x14ac:dyDescent="0.2">
      <c r="B364" s="152"/>
      <c r="D364" s="153" t="s">
        <v>214</v>
      </c>
      <c r="E364" s="154" t="s">
        <v>1</v>
      </c>
      <c r="F364" s="155" t="s">
        <v>570</v>
      </c>
      <c r="H364" s="156">
        <v>174.66900000000001</v>
      </c>
      <c r="I364" s="157"/>
      <c r="L364" s="152"/>
      <c r="M364" s="158"/>
      <c r="T364" s="159"/>
      <c r="AT364" s="154" t="s">
        <v>214</v>
      </c>
      <c r="AU364" s="154" t="s">
        <v>91</v>
      </c>
      <c r="AV364" s="11" t="s">
        <v>91</v>
      </c>
      <c r="AW364" s="11" t="s">
        <v>29</v>
      </c>
      <c r="AX364" s="11" t="s">
        <v>72</v>
      </c>
      <c r="AY364" s="154" t="s">
        <v>207</v>
      </c>
    </row>
    <row r="365" spans="2:65" s="11" customFormat="1" x14ac:dyDescent="0.2">
      <c r="B365" s="152"/>
      <c r="D365" s="153" t="s">
        <v>214</v>
      </c>
      <c r="E365" s="154" t="s">
        <v>1</v>
      </c>
      <c r="F365" s="155" t="s">
        <v>571</v>
      </c>
      <c r="H365" s="156">
        <v>93.191999999999993</v>
      </c>
      <c r="I365" s="157"/>
      <c r="L365" s="152"/>
      <c r="M365" s="158"/>
      <c r="T365" s="159"/>
      <c r="AT365" s="154" t="s">
        <v>214</v>
      </c>
      <c r="AU365" s="154" t="s">
        <v>91</v>
      </c>
      <c r="AV365" s="11" t="s">
        <v>91</v>
      </c>
      <c r="AW365" s="11" t="s">
        <v>29</v>
      </c>
      <c r="AX365" s="11" t="s">
        <v>72</v>
      </c>
      <c r="AY365" s="154" t="s">
        <v>207</v>
      </c>
    </row>
    <row r="366" spans="2:65" s="11" customFormat="1" x14ac:dyDescent="0.2">
      <c r="B366" s="152"/>
      <c r="D366" s="153" t="s">
        <v>214</v>
      </c>
      <c r="E366" s="154" t="s">
        <v>1</v>
      </c>
      <c r="F366" s="155" t="s">
        <v>572</v>
      </c>
      <c r="H366" s="156">
        <v>345.57600000000002</v>
      </c>
      <c r="I366" s="157"/>
      <c r="L366" s="152"/>
      <c r="M366" s="158"/>
      <c r="T366" s="159"/>
      <c r="AT366" s="154" t="s">
        <v>214</v>
      </c>
      <c r="AU366" s="154" t="s">
        <v>91</v>
      </c>
      <c r="AV366" s="11" t="s">
        <v>91</v>
      </c>
      <c r="AW366" s="11" t="s">
        <v>29</v>
      </c>
      <c r="AX366" s="11" t="s">
        <v>72</v>
      </c>
      <c r="AY366" s="154" t="s">
        <v>207</v>
      </c>
    </row>
    <row r="367" spans="2:65" s="14" customFormat="1" x14ac:dyDescent="0.2">
      <c r="B367" s="178"/>
      <c r="D367" s="153" t="s">
        <v>214</v>
      </c>
      <c r="E367" s="179" t="s">
        <v>1</v>
      </c>
      <c r="F367" s="180" t="s">
        <v>243</v>
      </c>
      <c r="H367" s="181">
        <v>4629.3940000000002</v>
      </c>
      <c r="I367" s="182"/>
      <c r="L367" s="178"/>
      <c r="M367" s="183"/>
      <c r="T367" s="184"/>
      <c r="AT367" s="179" t="s">
        <v>214</v>
      </c>
      <c r="AU367" s="179" t="s">
        <v>91</v>
      </c>
      <c r="AV367" s="14" t="s">
        <v>236</v>
      </c>
      <c r="AW367" s="14" t="s">
        <v>29</v>
      </c>
      <c r="AX367" s="14" t="s">
        <v>80</v>
      </c>
      <c r="AY367" s="179" t="s">
        <v>207</v>
      </c>
    </row>
    <row r="368" spans="2:65" s="1" customFormat="1" ht="24.15" customHeight="1" x14ac:dyDescent="0.2">
      <c r="B368" s="137"/>
      <c r="C368" s="138" t="s">
        <v>573</v>
      </c>
      <c r="D368" s="138" t="s">
        <v>208</v>
      </c>
      <c r="E368" s="139" t="s">
        <v>574</v>
      </c>
      <c r="F368" s="140" t="s">
        <v>575</v>
      </c>
      <c r="G368" s="141" t="s">
        <v>469</v>
      </c>
      <c r="H368" s="142">
        <v>9.2409999999999997</v>
      </c>
      <c r="I368" s="143"/>
      <c r="J368" s="144">
        <f>ROUND(I368*H368,2)</f>
        <v>0</v>
      </c>
      <c r="K368" s="145"/>
      <c r="L368" s="32"/>
      <c r="M368" s="146" t="s">
        <v>1</v>
      </c>
      <c r="N368" s="147" t="s">
        <v>38</v>
      </c>
      <c r="P368" s="148">
        <f>O368*H368</f>
        <v>0</v>
      </c>
      <c r="Q368" s="148">
        <v>0</v>
      </c>
      <c r="R368" s="148">
        <f>Q368*H368</f>
        <v>0</v>
      </c>
      <c r="S368" s="148">
        <v>0</v>
      </c>
      <c r="T368" s="149">
        <f>S368*H368</f>
        <v>0</v>
      </c>
      <c r="AR368" s="150" t="s">
        <v>236</v>
      </c>
      <c r="AT368" s="150" t="s">
        <v>208</v>
      </c>
      <c r="AU368" s="150" t="s">
        <v>91</v>
      </c>
      <c r="AY368" s="17" t="s">
        <v>207</v>
      </c>
      <c r="BE368" s="151">
        <f>IF(N368="základná",J368,0)</f>
        <v>0</v>
      </c>
      <c r="BF368" s="151">
        <f>IF(N368="znížená",J368,0)</f>
        <v>0</v>
      </c>
      <c r="BG368" s="151">
        <f>IF(N368="zákl. prenesená",J368,0)</f>
        <v>0</v>
      </c>
      <c r="BH368" s="151">
        <f>IF(N368="zníž. prenesená",J368,0)</f>
        <v>0</v>
      </c>
      <c r="BI368" s="151">
        <f>IF(N368="nulová",J368,0)</f>
        <v>0</v>
      </c>
      <c r="BJ368" s="17" t="s">
        <v>91</v>
      </c>
      <c r="BK368" s="151">
        <f>ROUND(I368*H368,2)</f>
        <v>0</v>
      </c>
      <c r="BL368" s="17" t="s">
        <v>236</v>
      </c>
      <c r="BM368" s="150" t="s">
        <v>576</v>
      </c>
    </row>
    <row r="369" spans="2:65" s="11" customFormat="1" x14ac:dyDescent="0.2">
      <c r="B369" s="152"/>
      <c r="D369" s="153" t="s">
        <v>214</v>
      </c>
      <c r="E369" s="154" t="s">
        <v>1</v>
      </c>
      <c r="F369" s="155" t="s">
        <v>577</v>
      </c>
      <c r="H369" s="156">
        <v>7.0999999999999994E-2</v>
      </c>
      <c r="I369" s="157"/>
      <c r="L369" s="152"/>
      <c r="M369" s="158"/>
      <c r="T369" s="159"/>
      <c r="AT369" s="154" t="s">
        <v>214</v>
      </c>
      <c r="AU369" s="154" t="s">
        <v>91</v>
      </c>
      <c r="AV369" s="11" t="s">
        <v>91</v>
      </c>
      <c r="AW369" s="11" t="s">
        <v>29</v>
      </c>
      <c r="AX369" s="11" t="s">
        <v>72</v>
      </c>
      <c r="AY369" s="154" t="s">
        <v>207</v>
      </c>
    </row>
    <row r="370" spans="2:65" s="11" customFormat="1" ht="20.399999999999999" x14ac:dyDescent="0.2">
      <c r="B370" s="152"/>
      <c r="D370" s="153" t="s">
        <v>214</v>
      </c>
      <c r="E370" s="154" t="s">
        <v>1</v>
      </c>
      <c r="F370" s="155" t="s">
        <v>578</v>
      </c>
      <c r="H370" s="156">
        <v>0.30399999999999999</v>
      </c>
      <c r="I370" s="157"/>
      <c r="L370" s="152"/>
      <c r="M370" s="158"/>
      <c r="T370" s="159"/>
      <c r="AT370" s="154" t="s">
        <v>214</v>
      </c>
      <c r="AU370" s="154" t="s">
        <v>91</v>
      </c>
      <c r="AV370" s="11" t="s">
        <v>91</v>
      </c>
      <c r="AW370" s="11" t="s">
        <v>29</v>
      </c>
      <c r="AX370" s="11" t="s">
        <v>72</v>
      </c>
      <c r="AY370" s="154" t="s">
        <v>207</v>
      </c>
    </row>
    <row r="371" spans="2:65" s="11" customFormat="1" x14ac:dyDescent="0.2">
      <c r="B371" s="152"/>
      <c r="D371" s="153" t="s">
        <v>214</v>
      </c>
      <c r="E371" s="154" t="s">
        <v>1</v>
      </c>
      <c r="F371" s="155" t="s">
        <v>579</v>
      </c>
      <c r="H371" s="156">
        <v>0.186</v>
      </c>
      <c r="I371" s="157"/>
      <c r="L371" s="152"/>
      <c r="M371" s="158"/>
      <c r="T371" s="159"/>
      <c r="AT371" s="154" t="s">
        <v>214</v>
      </c>
      <c r="AU371" s="154" t="s">
        <v>91</v>
      </c>
      <c r="AV371" s="11" t="s">
        <v>91</v>
      </c>
      <c r="AW371" s="11" t="s">
        <v>29</v>
      </c>
      <c r="AX371" s="11" t="s">
        <v>72</v>
      </c>
      <c r="AY371" s="154" t="s">
        <v>207</v>
      </c>
    </row>
    <row r="372" spans="2:65" s="11" customFormat="1" x14ac:dyDescent="0.2">
      <c r="B372" s="152"/>
      <c r="D372" s="153" t="s">
        <v>214</v>
      </c>
      <c r="E372" s="154" t="s">
        <v>1</v>
      </c>
      <c r="F372" s="155" t="s">
        <v>580</v>
      </c>
      <c r="H372" s="156">
        <v>0.15</v>
      </c>
      <c r="I372" s="157"/>
      <c r="L372" s="152"/>
      <c r="M372" s="158"/>
      <c r="T372" s="159"/>
      <c r="AT372" s="154" t="s">
        <v>214</v>
      </c>
      <c r="AU372" s="154" t="s">
        <v>91</v>
      </c>
      <c r="AV372" s="11" t="s">
        <v>91</v>
      </c>
      <c r="AW372" s="11" t="s">
        <v>29</v>
      </c>
      <c r="AX372" s="11" t="s">
        <v>72</v>
      </c>
      <c r="AY372" s="154" t="s">
        <v>207</v>
      </c>
    </row>
    <row r="373" spans="2:65" s="11" customFormat="1" x14ac:dyDescent="0.2">
      <c r="B373" s="152"/>
      <c r="D373" s="153" t="s">
        <v>214</v>
      </c>
      <c r="E373" s="154" t="s">
        <v>1</v>
      </c>
      <c r="F373" s="155" t="s">
        <v>581</v>
      </c>
      <c r="H373" s="156">
        <v>3.24</v>
      </c>
      <c r="I373" s="157"/>
      <c r="L373" s="152"/>
      <c r="M373" s="158"/>
      <c r="T373" s="159"/>
      <c r="AT373" s="154" t="s">
        <v>214</v>
      </c>
      <c r="AU373" s="154" t="s">
        <v>91</v>
      </c>
      <c r="AV373" s="11" t="s">
        <v>91</v>
      </c>
      <c r="AW373" s="11" t="s">
        <v>29</v>
      </c>
      <c r="AX373" s="11" t="s">
        <v>72</v>
      </c>
      <c r="AY373" s="154" t="s">
        <v>207</v>
      </c>
    </row>
    <row r="374" spans="2:65" s="11" customFormat="1" x14ac:dyDescent="0.2">
      <c r="B374" s="152"/>
      <c r="D374" s="153" t="s">
        <v>214</v>
      </c>
      <c r="E374" s="154" t="s">
        <v>1</v>
      </c>
      <c r="F374" s="155" t="s">
        <v>582</v>
      </c>
      <c r="H374" s="156">
        <v>5.13</v>
      </c>
      <c r="I374" s="157"/>
      <c r="L374" s="152"/>
      <c r="M374" s="158"/>
      <c r="T374" s="159"/>
      <c r="AT374" s="154" t="s">
        <v>214</v>
      </c>
      <c r="AU374" s="154" t="s">
        <v>91</v>
      </c>
      <c r="AV374" s="11" t="s">
        <v>91</v>
      </c>
      <c r="AW374" s="11" t="s">
        <v>29</v>
      </c>
      <c r="AX374" s="11" t="s">
        <v>72</v>
      </c>
      <c r="AY374" s="154" t="s">
        <v>207</v>
      </c>
    </row>
    <row r="375" spans="2:65" s="11" customFormat="1" x14ac:dyDescent="0.2">
      <c r="B375" s="152"/>
      <c r="D375" s="153" t="s">
        <v>214</v>
      </c>
      <c r="E375" s="154" t="s">
        <v>1</v>
      </c>
      <c r="F375" s="155" t="s">
        <v>583</v>
      </c>
      <c r="H375" s="156">
        <v>4.8000000000000001E-2</v>
      </c>
      <c r="I375" s="157"/>
      <c r="L375" s="152"/>
      <c r="M375" s="158"/>
      <c r="T375" s="159"/>
      <c r="AT375" s="154" t="s">
        <v>214</v>
      </c>
      <c r="AU375" s="154" t="s">
        <v>91</v>
      </c>
      <c r="AV375" s="11" t="s">
        <v>91</v>
      </c>
      <c r="AW375" s="11" t="s">
        <v>29</v>
      </c>
      <c r="AX375" s="11" t="s">
        <v>72</v>
      </c>
      <c r="AY375" s="154" t="s">
        <v>207</v>
      </c>
    </row>
    <row r="376" spans="2:65" s="11" customFormat="1" x14ac:dyDescent="0.2">
      <c r="B376" s="152"/>
      <c r="D376" s="153" t="s">
        <v>214</v>
      </c>
      <c r="E376" s="154" t="s">
        <v>1</v>
      </c>
      <c r="F376" s="155" t="s">
        <v>584</v>
      </c>
      <c r="H376" s="156">
        <v>0.112</v>
      </c>
      <c r="I376" s="157"/>
      <c r="L376" s="152"/>
      <c r="M376" s="158"/>
      <c r="T376" s="159"/>
      <c r="AT376" s="154" t="s">
        <v>214</v>
      </c>
      <c r="AU376" s="154" t="s">
        <v>91</v>
      </c>
      <c r="AV376" s="11" t="s">
        <v>91</v>
      </c>
      <c r="AW376" s="11" t="s">
        <v>29</v>
      </c>
      <c r="AX376" s="11" t="s">
        <v>72</v>
      </c>
      <c r="AY376" s="154" t="s">
        <v>207</v>
      </c>
    </row>
    <row r="377" spans="2:65" s="14" customFormat="1" x14ac:dyDescent="0.2">
      <c r="B377" s="178"/>
      <c r="D377" s="153" t="s">
        <v>214</v>
      </c>
      <c r="E377" s="179" t="s">
        <v>1</v>
      </c>
      <c r="F377" s="180" t="s">
        <v>243</v>
      </c>
      <c r="H377" s="181">
        <v>9.2409999999999997</v>
      </c>
      <c r="I377" s="182"/>
      <c r="L377" s="178"/>
      <c r="M377" s="183"/>
      <c r="T377" s="184"/>
      <c r="AT377" s="179" t="s">
        <v>214</v>
      </c>
      <c r="AU377" s="179" t="s">
        <v>91</v>
      </c>
      <c r="AV377" s="14" t="s">
        <v>236</v>
      </c>
      <c r="AW377" s="14" t="s">
        <v>29</v>
      </c>
      <c r="AX377" s="14" t="s">
        <v>80</v>
      </c>
      <c r="AY377" s="179" t="s">
        <v>207</v>
      </c>
    </row>
    <row r="378" spans="2:65" s="10" customFormat="1" ht="25.95" customHeight="1" x14ac:dyDescent="0.25">
      <c r="B378" s="127"/>
      <c r="D378" s="128" t="s">
        <v>71</v>
      </c>
      <c r="E378" s="129" t="s">
        <v>585</v>
      </c>
      <c r="F378" s="129" t="s">
        <v>586</v>
      </c>
      <c r="I378" s="130"/>
      <c r="J378" s="131">
        <f>BK378</f>
        <v>0</v>
      </c>
      <c r="L378" s="127"/>
      <c r="M378" s="132"/>
      <c r="P378" s="133">
        <f>P379</f>
        <v>0</v>
      </c>
      <c r="R378" s="133">
        <f>R379</f>
        <v>2.0199999999999999E-2</v>
      </c>
      <c r="T378" s="134">
        <f>T379</f>
        <v>0.66636000000000006</v>
      </c>
      <c r="AR378" s="128" t="s">
        <v>91</v>
      </c>
      <c r="AT378" s="135" t="s">
        <v>71</v>
      </c>
      <c r="AU378" s="135" t="s">
        <v>72</v>
      </c>
      <c r="AY378" s="128" t="s">
        <v>207</v>
      </c>
      <c r="BK378" s="136">
        <f>BK379</f>
        <v>0</v>
      </c>
    </row>
    <row r="379" spans="2:65" s="10" customFormat="1" ht="22.8" customHeight="1" x14ac:dyDescent="0.25">
      <c r="B379" s="127"/>
      <c r="D379" s="128" t="s">
        <v>71</v>
      </c>
      <c r="E379" s="170" t="s">
        <v>587</v>
      </c>
      <c r="F379" s="170" t="s">
        <v>588</v>
      </c>
      <c r="I379" s="130"/>
      <c r="J379" s="171">
        <f>BK379</f>
        <v>0</v>
      </c>
      <c r="L379" s="127"/>
      <c r="M379" s="132"/>
      <c r="P379" s="133">
        <f>SUM(P380:P404)</f>
        <v>0</v>
      </c>
      <c r="R379" s="133">
        <f>SUM(R380:R404)</f>
        <v>2.0199999999999999E-2</v>
      </c>
      <c r="T379" s="134">
        <f>SUM(T380:T404)</f>
        <v>0.66636000000000006</v>
      </c>
      <c r="AR379" s="128" t="s">
        <v>91</v>
      </c>
      <c r="AT379" s="135" t="s">
        <v>71</v>
      </c>
      <c r="AU379" s="135" t="s">
        <v>80</v>
      </c>
      <c r="AY379" s="128" t="s">
        <v>207</v>
      </c>
      <c r="BK379" s="136">
        <f>SUM(BK380:BK404)</f>
        <v>0</v>
      </c>
    </row>
    <row r="380" spans="2:65" s="1" customFormat="1" ht="16.5" customHeight="1" x14ac:dyDescent="0.2">
      <c r="B380" s="137"/>
      <c r="C380" s="138" t="s">
        <v>589</v>
      </c>
      <c r="D380" s="192" t="s">
        <v>208</v>
      </c>
      <c r="E380" s="139" t="s">
        <v>590</v>
      </c>
      <c r="F380" s="140" t="s">
        <v>591</v>
      </c>
      <c r="G380" s="141" t="s">
        <v>410</v>
      </c>
      <c r="H380" s="142">
        <v>720</v>
      </c>
      <c r="I380" s="143"/>
      <c r="J380" s="144">
        <f>ROUND(I380*H380,2)</f>
        <v>0</v>
      </c>
      <c r="K380" s="145"/>
      <c r="L380" s="32"/>
      <c r="M380" s="146" t="s">
        <v>1</v>
      </c>
      <c r="N380" s="147" t="s">
        <v>38</v>
      </c>
      <c r="P380" s="148">
        <f>O380*H380</f>
        <v>0</v>
      </c>
      <c r="Q380" s="148">
        <v>0</v>
      </c>
      <c r="R380" s="148">
        <f>Q380*H380</f>
        <v>0</v>
      </c>
      <c r="S380" s="148">
        <v>5.0000000000000002E-5</v>
      </c>
      <c r="T380" s="149">
        <f>S380*H380</f>
        <v>3.6000000000000004E-2</v>
      </c>
      <c r="AR380" s="150" t="s">
        <v>354</v>
      </c>
      <c r="AT380" s="150" t="s">
        <v>208</v>
      </c>
      <c r="AU380" s="150" t="s">
        <v>91</v>
      </c>
      <c r="AY380" s="17" t="s">
        <v>207</v>
      </c>
      <c r="BE380" s="151">
        <f>IF(N380="základná",J380,0)</f>
        <v>0</v>
      </c>
      <c r="BF380" s="151">
        <f>IF(N380="znížená",J380,0)</f>
        <v>0</v>
      </c>
      <c r="BG380" s="151">
        <f>IF(N380="zákl. prenesená",J380,0)</f>
        <v>0</v>
      </c>
      <c r="BH380" s="151">
        <f>IF(N380="zníž. prenesená",J380,0)</f>
        <v>0</v>
      </c>
      <c r="BI380" s="151">
        <f>IF(N380="nulová",J380,0)</f>
        <v>0</v>
      </c>
      <c r="BJ380" s="17" t="s">
        <v>91</v>
      </c>
      <c r="BK380" s="151">
        <f>ROUND(I380*H380,2)</f>
        <v>0</v>
      </c>
      <c r="BL380" s="17" t="s">
        <v>354</v>
      </c>
      <c r="BM380" s="150" t="s">
        <v>592</v>
      </c>
    </row>
    <row r="381" spans="2:65" s="13" customFormat="1" ht="20.399999999999999" x14ac:dyDescent="0.2">
      <c r="B381" s="172"/>
      <c r="D381" s="153" t="s">
        <v>214</v>
      </c>
      <c r="E381" s="173" t="s">
        <v>1</v>
      </c>
      <c r="F381" s="174" t="s">
        <v>503</v>
      </c>
      <c r="H381" s="173" t="s">
        <v>1</v>
      </c>
      <c r="I381" s="175"/>
      <c r="L381" s="172"/>
      <c r="M381" s="176"/>
      <c r="T381" s="177"/>
      <c r="AT381" s="173" t="s">
        <v>214</v>
      </c>
      <c r="AU381" s="173" t="s">
        <v>91</v>
      </c>
      <c r="AV381" s="13" t="s">
        <v>80</v>
      </c>
      <c r="AW381" s="13" t="s">
        <v>29</v>
      </c>
      <c r="AX381" s="13" t="s">
        <v>72</v>
      </c>
      <c r="AY381" s="173" t="s">
        <v>207</v>
      </c>
    </row>
    <row r="382" spans="2:65" s="11" customFormat="1" x14ac:dyDescent="0.2">
      <c r="B382" s="152"/>
      <c r="D382" s="153" t="s">
        <v>214</v>
      </c>
      <c r="E382" s="154" t="s">
        <v>1</v>
      </c>
      <c r="F382" s="155" t="s">
        <v>593</v>
      </c>
      <c r="H382" s="156">
        <v>720</v>
      </c>
      <c r="I382" s="157"/>
      <c r="L382" s="152"/>
      <c r="M382" s="158"/>
      <c r="T382" s="159"/>
      <c r="AT382" s="154" t="s">
        <v>214</v>
      </c>
      <c r="AU382" s="154" t="s">
        <v>91</v>
      </c>
      <c r="AV382" s="11" t="s">
        <v>91</v>
      </c>
      <c r="AW382" s="11" t="s">
        <v>29</v>
      </c>
      <c r="AX382" s="11" t="s">
        <v>80</v>
      </c>
      <c r="AY382" s="154" t="s">
        <v>207</v>
      </c>
    </row>
    <row r="383" spans="2:65" s="1" customFormat="1" ht="24.15" customHeight="1" x14ac:dyDescent="0.2">
      <c r="B383" s="137"/>
      <c r="C383" s="138" t="s">
        <v>594</v>
      </c>
      <c r="D383" s="192" t="s">
        <v>208</v>
      </c>
      <c r="E383" s="139" t="s">
        <v>595</v>
      </c>
      <c r="F383" s="140" t="s">
        <v>596</v>
      </c>
      <c r="G383" s="141" t="s">
        <v>247</v>
      </c>
      <c r="H383" s="142">
        <v>16</v>
      </c>
      <c r="I383" s="143"/>
      <c r="J383" s="144">
        <f>ROUND(I383*H383,2)</f>
        <v>0</v>
      </c>
      <c r="K383" s="145"/>
      <c r="L383" s="32"/>
      <c r="M383" s="146" t="s">
        <v>1</v>
      </c>
      <c r="N383" s="147" t="s">
        <v>38</v>
      </c>
      <c r="P383" s="148">
        <f>O383*H383</f>
        <v>0</v>
      </c>
      <c r="Q383" s="148">
        <v>0</v>
      </c>
      <c r="R383" s="148">
        <f>Q383*H383</f>
        <v>0</v>
      </c>
      <c r="S383" s="148">
        <v>4.4600000000000004E-3</v>
      </c>
      <c r="T383" s="149">
        <f>S383*H383</f>
        <v>7.1360000000000007E-2</v>
      </c>
      <c r="AR383" s="150" t="s">
        <v>354</v>
      </c>
      <c r="AT383" s="150" t="s">
        <v>208</v>
      </c>
      <c r="AU383" s="150" t="s">
        <v>91</v>
      </c>
      <c r="AY383" s="17" t="s">
        <v>207</v>
      </c>
      <c r="BE383" s="151">
        <f>IF(N383="základná",J383,0)</f>
        <v>0</v>
      </c>
      <c r="BF383" s="151">
        <f>IF(N383="znížená",J383,0)</f>
        <v>0</v>
      </c>
      <c r="BG383" s="151">
        <f>IF(N383="zákl. prenesená",J383,0)</f>
        <v>0</v>
      </c>
      <c r="BH383" s="151">
        <f>IF(N383="zníž. prenesená",J383,0)</f>
        <v>0</v>
      </c>
      <c r="BI383" s="151">
        <f>IF(N383="nulová",J383,0)</f>
        <v>0</v>
      </c>
      <c r="BJ383" s="17" t="s">
        <v>91</v>
      </c>
      <c r="BK383" s="151">
        <f>ROUND(I383*H383,2)</f>
        <v>0</v>
      </c>
      <c r="BL383" s="17" t="s">
        <v>354</v>
      </c>
      <c r="BM383" s="150" t="s">
        <v>597</v>
      </c>
    </row>
    <row r="384" spans="2:65" s="13" customFormat="1" ht="20.399999999999999" x14ac:dyDescent="0.2">
      <c r="B384" s="172"/>
      <c r="D384" s="153" t="s">
        <v>214</v>
      </c>
      <c r="E384" s="173" t="s">
        <v>1</v>
      </c>
      <c r="F384" s="174" t="s">
        <v>483</v>
      </c>
      <c r="H384" s="173" t="s">
        <v>1</v>
      </c>
      <c r="I384" s="175"/>
      <c r="L384" s="172"/>
      <c r="M384" s="176"/>
      <c r="T384" s="177"/>
      <c r="AT384" s="173" t="s">
        <v>214</v>
      </c>
      <c r="AU384" s="173" t="s">
        <v>91</v>
      </c>
      <c r="AV384" s="13" t="s">
        <v>80</v>
      </c>
      <c r="AW384" s="13" t="s">
        <v>29</v>
      </c>
      <c r="AX384" s="13" t="s">
        <v>72</v>
      </c>
      <c r="AY384" s="173" t="s">
        <v>207</v>
      </c>
    </row>
    <row r="385" spans="2:65" s="11" customFormat="1" x14ac:dyDescent="0.2">
      <c r="B385" s="152"/>
      <c r="D385" s="153" t="s">
        <v>214</v>
      </c>
      <c r="E385" s="154" t="s">
        <v>1</v>
      </c>
      <c r="F385" s="155" t="s">
        <v>598</v>
      </c>
      <c r="H385" s="156">
        <v>16</v>
      </c>
      <c r="I385" s="157"/>
      <c r="L385" s="152"/>
      <c r="M385" s="158"/>
      <c r="T385" s="159"/>
      <c r="AT385" s="154" t="s">
        <v>214</v>
      </c>
      <c r="AU385" s="154" t="s">
        <v>91</v>
      </c>
      <c r="AV385" s="11" t="s">
        <v>91</v>
      </c>
      <c r="AW385" s="11" t="s">
        <v>29</v>
      </c>
      <c r="AX385" s="11" t="s">
        <v>80</v>
      </c>
      <c r="AY385" s="154" t="s">
        <v>207</v>
      </c>
    </row>
    <row r="386" spans="2:65" s="1" customFormat="1" ht="24.15" customHeight="1" x14ac:dyDescent="0.2">
      <c r="B386" s="137"/>
      <c r="C386" s="138" t="s">
        <v>599</v>
      </c>
      <c r="D386" s="192" t="s">
        <v>208</v>
      </c>
      <c r="E386" s="139" t="s">
        <v>600</v>
      </c>
      <c r="F386" s="140" t="s">
        <v>601</v>
      </c>
      <c r="G386" s="141" t="s">
        <v>247</v>
      </c>
      <c r="H386" s="142">
        <v>20</v>
      </c>
      <c r="I386" s="143"/>
      <c r="J386" s="144">
        <f>ROUND(I386*H386,2)</f>
        <v>0</v>
      </c>
      <c r="K386" s="145"/>
      <c r="L386" s="32"/>
      <c r="M386" s="146" t="s">
        <v>1</v>
      </c>
      <c r="N386" s="147" t="s">
        <v>38</v>
      </c>
      <c r="P386" s="148">
        <f>O386*H386</f>
        <v>0</v>
      </c>
      <c r="Q386" s="148">
        <v>0</v>
      </c>
      <c r="R386" s="148">
        <f>Q386*H386</f>
        <v>0</v>
      </c>
      <c r="S386" s="148">
        <v>5.0000000000000001E-3</v>
      </c>
      <c r="T386" s="149">
        <f>S386*H386</f>
        <v>0.1</v>
      </c>
      <c r="AR386" s="150" t="s">
        <v>354</v>
      </c>
      <c r="AT386" s="150" t="s">
        <v>208</v>
      </c>
      <c r="AU386" s="150" t="s">
        <v>91</v>
      </c>
      <c r="AY386" s="17" t="s">
        <v>207</v>
      </c>
      <c r="BE386" s="151">
        <f>IF(N386="základná",J386,0)</f>
        <v>0</v>
      </c>
      <c r="BF386" s="151">
        <f>IF(N386="znížená",J386,0)</f>
        <v>0</v>
      </c>
      <c r="BG386" s="151">
        <f>IF(N386="zákl. prenesená",J386,0)</f>
        <v>0</v>
      </c>
      <c r="BH386" s="151">
        <f>IF(N386="zníž. prenesená",J386,0)</f>
        <v>0</v>
      </c>
      <c r="BI386" s="151">
        <f>IF(N386="nulová",J386,0)</f>
        <v>0</v>
      </c>
      <c r="BJ386" s="17" t="s">
        <v>91</v>
      </c>
      <c r="BK386" s="151">
        <f>ROUND(I386*H386,2)</f>
        <v>0</v>
      </c>
      <c r="BL386" s="17" t="s">
        <v>354</v>
      </c>
      <c r="BM386" s="150" t="s">
        <v>602</v>
      </c>
    </row>
    <row r="387" spans="2:65" s="1" customFormat="1" ht="19.2" x14ac:dyDescent="0.2">
      <c r="B387" s="32"/>
      <c r="D387" s="153" t="s">
        <v>220</v>
      </c>
      <c r="F387" s="160" t="s">
        <v>488</v>
      </c>
      <c r="I387" s="161"/>
      <c r="L387" s="32"/>
      <c r="M387" s="162"/>
      <c r="T387" s="59"/>
      <c r="AT387" s="17" t="s">
        <v>220</v>
      </c>
      <c r="AU387" s="17" t="s">
        <v>91</v>
      </c>
    </row>
    <row r="388" spans="2:65" s="13" customFormat="1" x14ac:dyDescent="0.2">
      <c r="B388" s="172"/>
      <c r="D388" s="153" t="s">
        <v>214</v>
      </c>
      <c r="E388" s="173" t="s">
        <v>1</v>
      </c>
      <c r="F388" s="174" t="s">
        <v>489</v>
      </c>
      <c r="H388" s="173" t="s">
        <v>1</v>
      </c>
      <c r="I388" s="175"/>
      <c r="L388" s="172"/>
      <c r="M388" s="176"/>
      <c r="T388" s="177"/>
      <c r="AT388" s="173" t="s">
        <v>214</v>
      </c>
      <c r="AU388" s="173" t="s">
        <v>91</v>
      </c>
      <c r="AV388" s="13" t="s">
        <v>80</v>
      </c>
      <c r="AW388" s="13" t="s">
        <v>29</v>
      </c>
      <c r="AX388" s="13" t="s">
        <v>72</v>
      </c>
      <c r="AY388" s="173" t="s">
        <v>207</v>
      </c>
    </row>
    <row r="389" spans="2:65" s="11" customFormat="1" x14ac:dyDescent="0.2">
      <c r="B389" s="152"/>
      <c r="D389" s="153" t="s">
        <v>214</v>
      </c>
      <c r="E389" s="154" t="s">
        <v>1</v>
      </c>
      <c r="F389" s="155" t="s">
        <v>603</v>
      </c>
      <c r="H389" s="156">
        <v>20</v>
      </c>
      <c r="I389" s="157"/>
      <c r="L389" s="152"/>
      <c r="M389" s="158"/>
      <c r="T389" s="159"/>
      <c r="AT389" s="154" t="s">
        <v>214</v>
      </c>
      <c r="AU389" s="154" t="s">
        <v>91</v>
      </c>
      <c r="AV389" s="11" t="s">
        <v>91</v>
      </c>
      <c r="AW389" s="11" t="s">
        <v>29</v>
      </c>
      <c r="AX389" s="11" t="s">
        <v>80</v>
      </c>
      <c r="AY389" s="154" t="s">
        <v>207</v>
      </c>
    </row>
    <row r="390" spans="2:65" s="1" customFormat="1" ht="24.15" customHeight="1" x14ac:dyDescent="0.2">
      <c r="B390" s="137"/>
      <c r="C390" s="138" t="s">
        <v>604</v>
      </c>
      <c r="D390" s="192" t="s">
        <v>208</v>
      </c>
      <c r="E390" s="139" t="s">
        <v>600</v>
      </c>
      <c r="F390" s="140" t="s">
        <v>601</v>
      </c>
      <c r="G390" s="141" t="s">
        <v>247</v>
      </c>
      <c r="H390" s="142">
        <v>11</v>
      </c>
      <c r="I390" s="143"/>
      <c r="J390" s="144">
        <f>ROUND(I390*H390,2)</f>
        <v>0</v>
      </c>
      <c r="K390" s="145"/>
      <c r="L390" s="32"/>
      <c r="M390" s="146" t="s">
        <v>1</v>
      </c>
      <c r="N390" s="147" t="s">
        <v>38</v>
      </c>
      <c r="P390" s="148">
        <f>O390*H390</f>
        <v>0</v>
      </c>
      <c r="Q390" s="148">
        <v>0</v>
      </c>
      <c r="R390" s="148">
        <f>Q390*H390</f>
        <v>0</v>
      </c>
      <c r="S390" s="148">
        <v>5.0000000000000001E-3</v>
      </c>
      <c r="T390" s="149">
        <f>S390*H390</f>
        <v>5.5E-2</v>
      </c>
      <c r="AR390" s="150" t="s">
        <v>354</v>
      </c>
      <c r="AT390" s="150" t="s">
        <v>208</v>
      </c>
      <c r="AU390" s="150" t="s">
        <v>91</v>
      </c>
      <c r="AY390" s="17" t="s">
        <v>207</v>
      </c>
      <c r="BE390" s="151">
        <f>IF(N390="základná",J390,0)</f>
        <v>0</v>
      </c>
      <c r="BF390" s="151">
        <f>IF(N390="znížená",J390,0)</f>
        <v>0</v>
      </c>
      <c r="BG390" s="151">
        <f>IF(N390="zákl. prenesená",J390,0)</f>
        <v>0</v>
      </c>
      <c r="BH390" s="151">
        <f>IF(N390="zníž. prenesená",J390,0)</f>
        <v>0</v>
      </c>
      <c r="BI390" s="151">
        <f>IF(N390="nulová",J390,0)</f>
        <v>0</v>
      </c>
      <c r="BJ390" s="17" t="s">
        <v>91</v>
      </c>
      <c r="BK390" s="151">
        <f>ROUND(I390*H390,2)</f>
        <v>0</v>
      </c>
      <c r="BL390" s="17" t="s">
        <v>354</v>
      </c>
      <c r="BM390" s="150" t="s">
        <v>605</v>
      </c>
    </row>
    <row r="391" spans="2:65" s="1" customFormat="1" ht="19.2" x14ac:dyDescent="0.2">
      <c r="B391" s="32"/>
      <c r="D391" s="153" t="s">
        <v>220</v>
      </c>
      <c r="F391" s="160" t="s">
        <v>606</v>
      </c>
      <c r="I391" s="161"/>
      <c r="L391" s="32"/>
      <c r="M391" s="162"/>
      <c r="T391" s="59"/>
      <c r="AT391" s="17" t="s">
        <v>220</v>
      </c>
      <c r="AU391" s="17" t="s">
        <v>91</v>
      </c>
    </row>
    <row r="392" spans="2:65" s="13" customFormat="1" x14ac:dyDescent="0.2">
      <c r="B392" s="172"/>
      <c r="D392" s="153" t="s">
        <v>214</v>
      </c>
      <c r="E392" s="173" t="s">
        <v>1</v>
      </c>
      <c r="F392" s="174" t="s">
        <v>494</v>
      </c>
      <c r="H392" s="173" t="s">
        <v>1</v>
      </c>
      <c r="I392" s="175"/>
      <c r="L392" s="172"/>
      <c r="M392" s="176"/>
      <c r="T392" s="177"/>
      <c r="AT392" s="173" t="s">
        <v>214</v>
      </c>
      <c r="AU392" s="173" t="s">
        <v>91</v>
      </c>
      <c r="AV392" s="13" t="s">
        <v>80</v>
      </c>
      <c r="AW392" s="13" t="s">
        <v>29</v>
      </c>
      <c r="AX392" s="13" t="s">
        <v>72</v>
      </c>
      <c r="AY392" s="173" t="s">
        <v>207</v>
      </c>
    </row>
    <row r="393" spans="2:65" s="11" customFormat="1" x14ac:dyDescent="0.2">
      <c r="B393" s="152"/>
      <c r="D393" s="153" t="s">
        <v>214</v>
      </c>
      <c r="E393" s="154" t="s">
        <v>1</v>
      </c>
      <c r="F393" s="155" t="s">
        <v>607</v>
      </c>
      <c r="H393" s="156">
        <v>11</v>
      </c>
      <c r="I393" s="157"/>
      <c r="L393" s="152"/>
      <c r="M393" s="158"/>
      <c r="T393" s="159"/>
      <c r="AT393" s="154" t="s">
        <v>214</v>
      </c>
      <c r="AU393" s="154" t="s">
        <v>91</v>
      </c>
      <c r="AV393" s="11" t="s">
        <v>91</v>
      </c>
      <c r="AW393" s="11" t="s">
        <v>29</v>
      </c>
      <c r="AX393" s="11" t="s">
        <v>80</v>
      </c>
      <c r="AY393" s="154" t="s">
        <v>207</v>
      </c>
    </row>
    <row r="394" spans="2:65" s="1" customFormat="1" ht="33" customHeight="1" x14ac:dyDescent="0.2">
      <c r="B394" s="137"/>
      <c r="C394" s="138" t="s">
        <v>608</v>
      </c>
      <c r="D394" s="192" t="s">
        <v>208</v>
      </c>
      <c r="E394" s="139" t="s">
        <v>609</v>
      </c>
      <c r="F394" s="140" t="s">
        <v>610</v>
      </c>
      <c r="G394" s="141" t="s">
        <v>611</v>
      </c>
      <c r="H394" s="142">
        <v>268</v>
      </c>
      <c r="I394" s="143"/>
      <c r="J394" s="144">
        <f>ROUND(I394*H394,2)</f>
        <v>0</v>
      </c>
      <c r="K394" s="145"/>
      <c r="L394" s="32"/>
      <c r="M394" s="146" t="s">
        <v>1</v>
      </c>
      <c r="N394" s="147" t="s">
        <v>38</v>
      </c>
      <c r="P394" s="148">
        <f>O394*H394</f>
        <v>0</v>
      </c>
      <c r="Q394" s="148">
        <v>5.0000000000000002E-5</v>
      </c>
      <c r="R394" s="148">
        <f>Q394*H394</f>
        <v>1.34E-2</v>
      </c>
      <c r="S394" s="148">
        <v>1E-3</v>
      </c>
      <c r="T394" s="149">
        <f>S394*H394</f>
        <v>0.26800000000000002</v>
      </c>
      <c r="AR394" s="150" t="s">
        <v>354</v>
      </c>
      <c r="AT394" s="150" t="s">
        <v>208</v>
      </c>
      <c r="AU394" s="150" t="s">
        <v>91</v>
      </c>
      <c r="AY394" s="17" t="s">
        <v>207</v>
      </c>
      <c r="BE394" s="151">
        <f>IF(N394="základná",J394,0)</f>
        <v>0</v>
      </c>
      <c r="BF394" s="151">
        <f>IF(N394="znížená",J394,0)</f>
        <v>0</v>
      </c>
      <c r="BG394" s="151">
        <f>IF(N394="zákl. prenesená",J394,0)</f>
        <v>0</v>
      </c>
      <c r="BH394" s="151">
        <f>IF(N394="zníž. prenesená",J394,0)</f>
        <v>0</v>
      </c>
      <c r="BI394" s="151">
        <f>IF(N394="nulová",J394,0)</f>
        <v>0</v>
      </c>
      <c r="BJ394" s="17" t="s">
        <v>91</v>
      </c>
      <c r="BK394" s="151">
        <f>ROUND(I394*H394,2)</f>
        <v>0</v>
      </c>
      <c r="BL394" s="17" t="s">
        <v>354</v>
      </c>
      <c r="BM394" s="150" t="s">
        <v>612</v>
      </c>
    </row>
    <row r="395" spans="2:65" s="13" customFormat="1" ht="20.399999999999999" x14ac:dyDescent="0.2">
      <c r="B395" s="172"/>
      <c r="D395" s="153" t="s">
        <v>214</v>
      </c>
      <c r="E395" s="173" t="s">
        <v>1</v>
      </c>
      <c r="F395" s="174" t="s">
        <v>503</v>
      </c>
      <c r="H395" s="173" t="s">
        <v>1</v>
      </c>
      <c r="I395" s="175"/>
      <c r="L395" s="172"/>
      <c r="M395" s="176"/>
      <c r="T395" s="177"/>
      <c r="AT395" s="173" t="s">
        <v>214</v>
      </c>
      <c r="AU395" s="173" t="s">
        <v>91</v>
      </c>
      <c r="AV395" s="13" t="s">
        <v>80</v>
      </c>
      <c r="AW395" s="13" t="s">
        <v>29</v>
      </c>
      <c r="AX395" s="13" t="s">
        <v>72</v>
      </c>
      <c r="AY395" s="173" t="s">
        <v>207</v>
      </c>
    </row>
    <row r="396" spans="2:65" s="11" customFormat="1" x14ac:dyDescent="0.2">
      <c r="B396" s="152"/>
      <c r="D396" s="153" t="s">
        <v>214</v>
      </c>
      <c r="E396" s="154" t="s">
        <v>1</v>
      </c>
      <c r="F396" s="155" t="s">
        <v>613</v>
      </c>
      <c r="H396" s="156">
        <v>268</v>
      </c>
      <c r="I396" s="157"/>
      <c r="L396" s="152"/>
      <c r="M396" s="158"/>
      <c r="T396" s="159"/>
      <c r="AT396" s="154" t="s">
        <v>214</v>
      </c>
      <c r="AU396" s="154" t="s">
        <v>91</v>
      </c>
      <c r="AV396" s="11" t="s">
        <v>91</v>
      </c>
      <c r="AW396" s="11" t="s">
        <v>29</v>
      </c>
      <c r="AX396" s="11" t="s">
        <v>80</v>
      </c>
      <c r="AY396" s="154" t="s">
        <v>207</v>
      </c>
    </row>
    <row r="397" spans="2:65" s="1" customFormat="1" ht="33" customHeight="1" x14ac:dyDescent="0.2">
      <c r="B397" s="137"/>
      <c r="C397" s="138" t="s">
        <v>614</v>
      </c>
      <c r="D397" s="192" t="s">
        <v>208</v>
      </c>
      <c r="E397" s="139" t="s">
        <v>609</v>
      </c>
      <c r="F397" s="140" t="s">
        <v>610</v>
      </c>
      <c r="G397" s="141" t="s">
        <v>611</v>
      </c>
      <c r="H397" s="142">
        <v>86</v>
      </c>
      <c r="I397" s="143"/>
      <c r="J397" s="144">
        <f>ROUND(I397*H397,2)</f>
        <v>0</v>
      </c>
      <c r="K397" s="145"/>
      <c r="L397" s="32"/>
      <c r="M397" s="146" t="s">
        <v>1</v>
      </c>
      <c r="N397" s="147" t="s">
        <v>38</v>
      </c>
      <c r="P397" s="148">
        <f>O397*H397</f>
        <v>0</v>
      </c>
      <c r="Q397" s="148">
        <v>5.0000000000000002E-5</v>
      </c>
      <c r="R397" s="148">
        <f>Q397*H397</f>
        <v>4.3E-3</v>
      </c>
      <c r="S397" s="148">
        <v>1E-3</v>
      </c>
      <c r="T397" s="149">
        <f>S397*H397</f>
        <v>8.6000000000000007E-2</v>
      </c>
      <c r="AR397" s="150" t="s">
        <v>354</v>
      </c>
      <c r="AT397" s="150" t="s">
        <v>208</v>
      </c>
      <c r="AU397" s="150" t="s">
        <v>91</v>
      </c>
      <c r="AY397" s="17" t="s">
        <v>207</v>
      </c>
      <c r="BE397" s="151">
        <f>IF(N397="základná",J397,0)</f>
        <v>0</v>
      </c>
      <c r="BF397" s="151">
        <f>IF(N397="znížená",J397,0)</f>
        <v>0</v>
      </c>
      <c r="BG397" s="151">
        <f>IF(N397="zákl. prenesená",J397,0)</f>
        <v>0</v>
      </c>
      <c r="BH397" s="151">
        <f>IF(N397="zníž. prenesená",J397,0)</f>
        <v>0</v>
      </c>
      <c r="BI397" s="151">
        <f>IF(N397="nulová",J397,0)</f>
        <v>0</v>
      </c>
      <c r="BJ397" s="17" t="s">
        <v>91</v>
      </c>
      <c r="BK397" s="151">
        <f>ROUND(I397*H397,2)</f>
        <v>0</v>
      </c>
      <c r="BL397" s="17" t="s">
        <v>354</v>
      </c>
      <c r="BM397" s="150" t="s">
        <v>615</v>
      </c>
    </row>
    <row r="398" spans="2:65" s="1" customFormat="1" ht="19.2" x14ac:dyDescent="0.2">
      <c r="B398" s="32"/>
      <c r="D398" s="153" t="s">
        <v>220</v>
      </c>
      <c r="F398" s="160" t="s">
        <v>488</v>
      </c>
      <c r="I398" s="161"/>
      <c r="L398" s="32"/>
      <c r="M398" s="162"/>
      <c r="T398" s="59"/>
      <c r="AT398" s="17" t="s">
        <v>220</v>
      </c>
      <c r="AU398" s="17" t="s">
        <v>91</v>
      </c>
    </row>
    <row r="399" spans="2:65" s="13" customFormat="1" x14ac:dyDescent="0.2">
      <c r="B399" s="172"/>
      <c r="D399" s="153" t="s">
        <v>214</v>
      </c>
      <c r="E399" s="173" t="s">
        <v>1</v>
      </c>
      <c r="F399" s="174" t="s">
        <v>489</v>
      </c>
      <c r="H399" s="173" t="s">
        <v>1</v>
      </c>
      <c r="I399" s="175"/>
      <c r="L399" s="172"/>
      <c r="M399" s="176"/>
      <c r="T399" s="177"/>
      <c r="AT399" s="173" t="s">
        <v>214</v>
      </c>
      <c r="AU399" s="173" t="s">
        <v>91</v>
      </c>
      <c r="AV399" s="13" t="s">
        <v>80</v>
      </c>
      <c r="AW399" s="13" t="s">
        <v>29</v>
      </c>
      <c r="AX399" s="13" t="s">
        <v>72</v>
      </c>
      <c r="AY399" s="173" t="s">
        <v>207</v>
      </c>
    </row>
    <row r="400" spans="2:65" s="11" customFormat="1" x14ac:dyDescent="0.2">
      <c r="B400" s="152"/>
      <c r="D400" s="153" t="s">
        <v>214</v>
      </c>
      <c r="E400" s="154" t="s">
        <v>1</v>
      </c>
      <c r="F400" s="155" t="s">
        <v>616</v>
      </c>
      <c r="H400" s="156">
        <v>86</v>
      </c>
      <c r="I400" s="157"/>
      <c r="L400" s="152"/>
      <c r="M400" s="158"/>
      <c r="T400" s="159"/>
      <c r="AT400" s="154" t="s">
        <v>214</v>
      </c>
      <c r="AU400" s="154" t="s">
        <v>91</v>
      </c>
      <c r="AV400" s="11" t="s">
        <v>91</v>
      </c>
      <c r="AW400" s="11" t="s">
        <v>29</v>
      </c>
      <c r="AX400" s="11" t="s">
        <v>80</v>
      </c>
      <c r="AY400" s="154" t="s">
        <v>207</v>
      </c>
    </row>
    <row r="401" spans="2:65" s="1" customFormat="1" ht="33" customHeight="1" x14ac:dyDescent="0.2">
      <c r="B401" s="137"/>
      <c r="C401" s="138" t="s">
        <v>617</v>
      </c>
      <c r="D401" s="192" t="s">
        <v>208</v>
      </c>
      <c r="E401" s="139" t="s">
        <v>609</v>
      </c>
      <c r="F401" s="140" t="s">
        <v>610</v>
      </c>
      <c r="G401" s="141" t="s">
        <v>611</v>
      </c>
      <c r="H401" s="142">
        <v>50</v>
      </c>
      <c r="I401" s="143"/>
      <c r="J401" s="144">
        <f>ROUND(I401*H401,2)</f>
        <v>0</v>
      </c>
      <c r="K401" s="145"/>
      <c r="L401" s="32"/>
      <c r="M401" s="146" t="s">
        <v>1</v>
      </c>
      <c r="N401" s="147" t="s">
        <v>38</v>
      </c>
      <c r="P401" s="148">
        <f>O401*H401</f>
        <v>0</v>
      </c>
      <c r="Q401" s="148">
        <v>5.0000000000000002E-5</v>
      </c>
      <c r="R401" s="148">
        <f>Q401*H401</f>
        <v>2.5000000000000001E-3</v>
      </c>
      <c r="S401" s="148">
        <v>1E-3</v>
      </c>
      <c r="T401" s="149">
        <f>S401*H401</f>
        <v>0.05</v>
      </c>
      <c r="AR401" s="150" t="s">
        <v>354</v>
      </c>
      <c r="AT401" s="150" t="s">
        <v>208</v>
      </c>
      <c r="AU401" s="150" t="s">
        <v>91</v>
      </c>
      <c r="AY401" s="17" t="s">
        <v>207</v>
      </c>
      <c r="BE401" s="151">
        <f>IF(N401="základná",J401,0)</f>
        <v>0</v>
      </c>
      <c r="BF401" s="151">
        <f>IF(N401="znížená",J401,0)</f>
        <v>0</v>
      </c>
      <c r="BG401" s="151">
        <f>IF(N401="zákl. prenesená",J401,0)</f>
        <v>0</v>
      </c>
      <c r="BH401" s="151">
        <f>IF(N401="zníž. prenesená",J401,0)</f>
        <v>0</v>
      </c>
      <c r="BI401" s="151">
        <f>IF(N401="nulová",J401,0)</f>
        <v>0</v>
      </c>
      <c r="BJ401" s="17" t="s">
        <v>91</v>
      </c>
      <c r="BK401" s="151">
        <f>ROUND(I401*H401,2)</f>
        <v>0</v>
      </c>
      <c r="BL401" s="17" t="s">
        <v>354</v>
      </c>
      <c r="BM401" s="150" t="s">
        <v>618</v>
      </c>
    </row>
    <row r="402" spans="2:65" s="1" customFormat="1" ht="19.2" x14ac:dyDescent="0.2">
      <c r="B402" s="32"/>
      <c r="D402" s="153" t="s">
        <v>220</v>
      </c>
      <c r="F402" s="160" t="s">
        <v>606</v>
      </c>
      <c r="I402" s="161"/>
      <c r="L402" s="32"/>
      <c r="M402" s="162"/>
      <c r="T402" s="59"/>
      <c r="AT402" s="17" t="s">
        <v>220</v>
      </c>
      <c r="AU402" s="17" t="s">
        <v>91</v>
      </c>
    </row>
    <row r="403" spans="2:65" s="13" customFormat="1" x14ac:dyDescent="0.2">
      <c r="B403" s="172"/>
      <c r="D403" s="153" t="s">
        <v>214</v>
      </c>
      <c r="E403" s="173" t="s">
        <v>1</v>
      </c>
      <c r="F403" s="174" t="s">
        <v>494</v>
      </c>
      <c r="H403" s="173" t="s">
        <v>1</v>
      </c>
      <c r="I403" s="175"/>
      <c r="L403" s="172"/>
      <c r="M403" s="176"/>
      <c r="T403" s="177"/>
      <c r="AT403" s="173" t="s">
        <v>214</v>
      </c>
      <c r="AU403" s="173" t="s">
        <v>91</v>
      </c>
      <c r="AV403" s="13" t="s">
        <v>80</v>
      </c>
      <c r="AW403" s="13" t="s">
        <v>29</v>
      </c>
      <c r="AX403" s="13" t="s">
        <v>72</v>
      </c>
      <c r="AY403" s="173" t="s">
        <v>207</v>
      </c>
    </row>
    <row r="404" spans="2:65" s="11" customFormat="1" x14ac:dyDescent="0.2">
      <c r="B404" s="152"/>
      <c r="D404" s="153" t="s">
        <v>214</v>
      </c>
      <c r="E404" s="154" t="s">
        <v>1</v>
      </c>
      <c r="F404" s="155" t="s">
        <v>619</v>
      </c>
      <c r="H404" s="156">
        <v>50</v>
      </c>
      <c r="I404" s="157"/>
      <c r="L404" s="152"/>
      <c r="M404" s="158"/>
      <c r="T404" s="159"/>
      <c r="AT404" s="154" t="s">
        <v>214</v>
      </c>
      <c r="AU404" s="154" t="s">
        <v>91</v>
      </c>
      <c r="AV404" s="11" t="s">
        <v>91</v>
      </c>
      <c r="AW404" s="11" t="s">
        <v>29</v>
      </c>
      <c r="AX404" s="11" t="s">
        <v>80</v>
      </c>
      <c r="AY404" s="154" t="s">
        <v>207</v>
      </c>
    </row>
    <row r="405" spans="2:65" s="10" customFormat="1" ht="25.95" customHeight="1" x14ac:dyDescent="0.25">
      <c r="B405" s="127"/>
      <c r="D405" s="128" t="s">
        <v>71</v>
      </c>
      <c r="E405" s="129" t="s">
        <v>204</v>
      </c>
      <c r="F405" s="129" t="s">
        <v>205</v>
      </c>
      <c r="I405" s="130"/>
      <c r="J405" s="131">
        <f>BK405</f>
        <v>0</v>
      </c>
      <c r="L405" s="127"/>
      <c r="M405" s="132"/>
      <c r="P405" s="133">
        <f>P406</f>
        <v>0</v>
      </c>
      <c r="R405" s="133">
        <f>R406</f>
        <v>0</v>
      </c>
      <c r="T405" s="134">
        <f>T406</f>
        <v>0</v>
      </c>
      <c r="AR405" s="128" t="s">
        <v>206</v>
      </c>
      <c r="AT405" s="135" t="s">
        <v>71</v>
      </c>
      <c r="AU405" s="135" t="s">
        <v>72</v>
      </c>
      <c r="AY405" s="128" t="s">
        <v>207</v>
      </c>
      <c r="BK405" s="136">
        <f>BK406</f>
        <v>0</v>
      </c>
    </row>
    <row r="406" spans="2:65" s="1" customFormat="1" ht="44.25" customHeight="1" x14ac:dyDescent="0.2">
      <c r="B406" s="137"/>
      <c r="C406" s="138" t="s">
        <v>620</v>
      </c>
      <c r="D406" s="138" t="s">
        <v>208</v>
      </c>
      <c r="E406" s="139" t="s">
        <v>621</v>
      </c>
      <c r="F406" s="140" t="s">
        <v>622</v>
      </c>
      <c r="G406" s="141" t="s">
        <v>211</v>
      </c>
      <c r="H406" s="142">
        <v>1</v>
      </c>
      <c r="I406" s="143"/>
      <c r="J406" s="144">
        <f>ROUND(I406*H406,2)</f>
        <v>0</v>
      </c>
      <c r="K406" s="145"/>
      <c r="L406" s="32"/>
      <c r="M406" s="199" t="s">
        <v>1</v>
      </c>
      <c r="N406" s="200" t="s">
        <v>38</v>
      </c>
      <c r="O406" s="201"/>
      <c r="P406" s="202">
        <f>O406*H406</f>
        <v>0</v>
      </c>
      <c r="Q406" s="202">
        <v>0</v>
      </c>
      <c r="R406" s="202">
        <f>Q406*H406</f>
        <v>0</v>
      </c>
      <c r="S406" s="202">
        <v>0</v>
      </c>
      <c r="T406" s="203">
        <f>S406*H406</f>
        <v>0</v>
      </c>
      <c r="AR406" s="150" t="s">
        <v>212</v>
      </c>
      <c r="AT406" s="150" t="s">
        <v>208</v>
      </c>
      <c r="AU406" s="150" t="s">
        <v>80</v>
      </c>
      <c r="AY406" s="17" t="s">
        <v>207</v>
      </c>
      <c r="BE406" s="151">
        <f>IF(N406="základná",J406,0)</f>
        <v>0</v>
      </c>
      <c r="BF406" s="151">
        <f>IF(N406="znížená",J406,0)</f>
        <v>0</v>
      </c>
      <c r="BG406" s="151">
        <f>IF(N406="zákl. prenesená",J406,0)</f>
        <v>0</v>
      </c>
      <c r="BH406" s="151">
        <f>IF(N406="zníž. prenesená",J406,0)</f>
        <v>0</v>
      </c>
      <c r="BI406" s="151">
        <f>IF(N406="nulová",J406,0)</f>
        <v>0</v>
      </c>
      <c r="BJ406" s="17" t="s">
        <v>91</v>
      </c>
      <c r="BK406" s="151">
        <f>ROUND(I406*H406,2)</f>
        <v>0</v>
      </c>
      <c r="BL406" s="17" t="s">
        <v>212</v>
      </c>
      <c r="BM406" s="150" t="s">
        <v>623</v>
      </c>
    </row>
    <row r="407" spans="2:65" s="1" customFormat="1" ht="6.9" customHeight="1" x14ac:dyDescent="0.2">
      <c r="B407" s="47"/>
      <c r="C407" s="48"/>
      <c r="D407" s="48"/>
      <c r="E407" s="48"/>
      <c r="F407" s="48"/>
      <c r="G407" s="48"/>
      <c r="H407" s="48"/>
      <c r="I407" s="48"/>
      <c r="J407" s="48"/>
      <c r="K407" s="48"/>
      <c r="L407" s="32"/>
    </row>
  </sheetData>
  <autoFilter ref="C121:K406" xr:uid="{00000000-0009-0000-0000-000002000000}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365"/>
  <sheetViews>
    <sheetView showGridLines="0" topLeftCell="A335" workbookViewId="0">
      <selection activeCell="F360" sqref="F360:H360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92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624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626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627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ROUND(J127,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ROUND((SUM(BE127:BE364)),  2)</f>
        <v>0</v>
      </c>
      <c r="G35" s="100"/>
      <c r="H35" s="100"/>
      <c r="I35" s="101">
        <v>0.23</v>
      </c>
      <c r="J35" s="99">
        <f>ROUND(((SUM(BE127:BE364))*I35),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ROUND((SUM(BF127:BF364)),  2)</f>
        <v>0</v>
      </c>
      <c r="I36" s="102">
        <v>0.23</v>
      </c>
      <c r="J36" s="89">
        <f>ROUND(((SUM(BF127:BF364))*I36),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ROUND((SUM(BG127:BG364)),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ROUND((SUM(BH127:BH364)),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ROUND((SUM(BI127:BI364)),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624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 xml:space="preserve">SO 2.02.1 - SO 2.02.1  Dočasné objazdové komunikácie - Vetva A 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J127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J128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J129</f>
        <v>0</v>
      </c>
      <c r="L100" s="166"/>
    </row>
    <row r="101" spans="2:47" s="12" customFormat="1" ht="19.95" customHeight="1" x14ac:dyDescent="0.2">
      <c r="B101" s="166"/>
      <c r="D101" s="167" t="s">
        <v>628</v>
      </c>
      <c r="E101" s="168"/>
      <c r="F101" s="168"/>
      <c r="G101" s="168"/>
      <c r="H101" s="168"/>
      <c r="I101" s="168"/>
      <c r="J101" s="169">
        <f>J274</f>
        <v>0</v>
      </c>
      <c r="L101" s="166"/>
    </row>
    <row r="102" spans="2:47" s="12" customFormat="1" ht="19.95" customHeight="1" x14ac:dyDescent="0.2">
      <c r="B102" s="166"/>
      <c r="D102" s="167" t="s">
        <v>629</v>
      </c>
      <c r="E102" s="168"/>
      <c r="F102" s="168"/>
      <c r="G102" s="168"/>
      <c r="H102" s="168"/>
      <c r="I102" s="168"/>
      <c r="J102" s="169">
        <f>J282</f>
        <v>0</v>
      </c>
      <c r="L102" s="166"/>
    </row>
    <row r="103" spans="2:47" s="12" customFormat="1" ht="19.95" customHeight="1" x14ac:dyDescent="0.2">
      <c r="B103" s="166"/>
      <c r="D103" s="167" t="s">
        <v>630</v>
      </c>
      <c r="E103" s="168"/>
      <c r="F103" s="168"/>
      <c r="G103" s="168"/>
      <c r="H103" s="168"/>
      <c r="I103" s="168"/>
      <c r="J103" s="169">
        <f>J292</f>
        <v>0</v>
      </c>
      <c r="L103" s="166"/>
    </row>
    <row r="104" spans="2:47" s="12" customFormat="1" ht="19.95" customHeight="1" x14ac:dyDescent="0.2">
      <c r="B104" s="166"/>
      <c r="D104" s="167" t="s">
        <v>226</v>
      </c>
      <c r="E104" s="168"/>
      <c r="F104" s="168"/>
      <c r="G104" s="168"/>
      <c r="H104" s="168"/>
      <c r="I104" s="168"/>
      <c r="J104" s="169">
        <f>J315</f>
        <v>0</v>
      </c>
      <c r="L104" s="166"/>
    </row>
    <row r="105" spans="2:47" s="8" customFormat="1" ht="24.9" customHeight="1" x14ac:dyDescent="0.2">
      <c r="B105" s="114"/>
      <c r="D105" s="115" t="s">
        <v>191</v>
      </c>
      <c r="E105" s="116"/>
      <c r="F105" s="116"/>
      <c r="G105" s="116"/>
      <c r="H105" s="116"/>
      <c r="I105" s="116"/>
      <c r="J105" s="117">
        <f>J362</f>
        <v>0</v>
      </c>
      <c r="L105" s="114"/>
    </row>
    <row r="106" spans="2:47" s="1" customFormat="1" ht="21.75" customHeight="1" x14ac:dyDescent="0.2">
      <c r="B106" s="32"/>
      <c r="L106" s="32"/>
    </row>
    <row r="107" spans="2:47" s="1" customFormat="1" ht="6.9" customHeight="1" x14ac:dyDescent="0.2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32"/>
    </row>
    <row r="111" spans="2:47" s="1" customFormat="1" ht="6.9" customHeight="1" x14ac:dyDescent="0.2"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32"/>
    </row>
    <row r="112" spans="2:47" s="1" customFormat="1" ht="24.9" customHeight="1" x14ac:dyDescent="0.2">
      <c r="B112" s="32"/>
      <c r="C112" s="21" t="s">
        <v>192</v>
      </c>
      <c r="L112" s="32"/>
    </row>
    <row r="113" spans="2:63" s="1" customFormat="1" ht="6.9" customHeight="1" x14ac:dyDescent="0.2">
      <c r="B113" s="32"/>
      <c r="L113" s="32"/>
    </row>
    <row r="114" spans="2:63" s="1" customFormat="1" ht="12" customHeight="1" x14ac:dyDescent="0.2">
      <c r="B114" s="32"/>
      <c r="C114" s="27" t="s">
        <v>15</v>
      </c>
      <c r="L114" s="32"/>
    </row>
    <row r="115" spans="2:63" s="1" customFormat="1" ht="16.5" customHeight="1" x14ac:dyDescent="0.2">
      <c r="B115" s="32"/>
      <c r="E115" s="243" t="str">
        <f>E7</f>
        <v>IP Horná Streda</v>
      </c>
      <c r="F115" s="244"/>
      <c r="G115" s="244"/>
      <c r="H115" s="244"/>
      <c r="L115" s="32"/>
    </row>
    <row r="116" spans="2:63" ht="12" customHeight="1" x14ac:dyDescent="0.2">
      <c r="B116" s="20"/>
      <c r="C116" s="27" t="s">
        <v>184</v>
      </c>
      <c r="L116" s="20"/>
    </row>
    <row r="117" spans="2:63" s="1" customFormat="1" ht="16.5" customHeight="1" x14ac:dyDescent="0.2">
      <c r="B117" s="32"/>
      <c r="E117" s="243" t="s">
        <v>624</v>
      </c>
      <c r="F117" s="240"/>
      <c r="G117" s="240"/>
      <c r="H117" s="240"/>
      <c r="L117" s="32"/>
    </row>
    <row r="118" spans="2:63" s="1" customFormat="1" ht="12" customHeight="1" x14ac:dyDescent="0.2">
      <c r="B118" s="32"/>
      <c r="C118" s="27" t="s">
        <v>625</v>
      </c>
      <c r="L118" s="32"/>
    </row>
    <row r="119" spans="2:63" s="1" customFormat="1" ht="30" customHeight="1" x14ac:dyDescent="0.2">
      <c r="B119" s="32"/>
      <c r="E119" s="239" t="str">
        <f>E11</f>
        <v xml:space="preserve">SO 2.02.1 - SO 2.02.1  Dočasné objazdové komunikácie - Vetva A </v>
      </c>
      <c r="F119" s="240"/>
      <c r="G119" s="240"/>
      <c r="H119" s="240"/>
      <c r="L119" s="32"/>
    </row>
    <row r="120" spans="2:63" s="1" customFormat="1" ht="6.9" customHeight="1" x14ac:dyDescent="0.2">
      <c r="B120" s="32"/>
      <c r="L120" s="32"/>
    </row>
    <row r="121" spans="2:63" s="1" customFormat="1" ht="12" customHeight="1" x14ac:dyDescent="0.2">
      <c r="B121" s="32"/>
      <c r="C121" s="27" t="s">
        <v>19</v>
      </c>
      <c r="F121" s="25" t="str">
        <f>F14</f>
        <v xml:space="preserve"> </v>
      </c>
      <c r="I121" s="27" t="s">
        <v>21</v>
      </c>
      <c r="J121" s="55" t="str">
        <f>IF(J14="","",J14)</f>
        <v>31. 7. 2026</v>
      </c>
      <c r="L121" s="32"/>
    </row>
    <row r="122" spans="2:63" s="1" customFormat="1" ht="6.9" customHeight="1" x14ac:dyDescent="0.2">
      <c r="B122" s="32"/>
      <c r="L122" s="32"/>
    </row>
    <row r="123" spans="2:63" s="1" customFormat="1" ht="15.15" customHeight="1" x14ac:dyDescent="0.2">
      <c r="B123" s="32"/>
      <c r="C123" s="27" t="s">
        <v>23</v>
      </c>
      <c r="F123" s="25" t="str">
        <f>E17</f>
        <v xml:space="preserve"> </v>
      </c>
      <c r="I123" s="27" t="s">
        <v>28</v>
      </c>
      <c r="J123" s="30" t="str">
        <f>E23</f>
        <v xml:space="preserve"> </v>
      </c>
      <c r="L123" s="32"/>
    </row>
    <row r="124" spans="2:63" s="1" customFormat="1" ht="15.15" customHeight="1" x14ac:dyDescent="0.2">
      <c r="B124" s="32"/>
      <c r="C124" s="27" t="s">
        <v>26</v>
      </c>
      <c r="F124" s="25" t="str">
        <f>IF(E20="","",E20)</f>
        <v>Vyplň údaj</v>
      </c>
      <c r="I124" s="27" t="s">
        <v>30</v>
      </c>
      <c r="J124" s="30" t="str">
        <f>E26</f>
        <v xml:space="preserve"> </v>
      </c>
      <c r="L124" s="32"/>
    </row>
    <row r="125" spans="2:63" s="1" customFormat="1" ht="10.35" customHeight="1" x14ac:dyDescent="0.2">
      <c r="B125" s="32"/>
      <c r="L125" s="32"/>
    </row>
    <row r="126" spans="2:63" s="9" customFormat="1" ht="29.25" customHeight="1" x14ac:dyDescent="0.2">
      <c r="B126" s="118"/>
      <c r="C126" s="119" t="s">
        <v>193</v>
      </c>
      <c r="D126" s="120" t="s">
        <v>57</v>
      </c>
      <c r="E126" s="120" t="s">
        <v>53</v>
      </c>
      <c r="F126" s="120" t="s">
        <v>54</v>
      </c>
      <c r="G126" s="120" t="s">
        <v>194</v>
      </c>
      <c r="H126" s="120" t="s">
        <v>195</v>
      </c>
      <c r="I126" s="120" t="s">
        <v>196</v>
      </c>
      <c r="J126" s="121" t="s">
        <v>188</v>
      </c>
      <c r="K126" s="122" t="s">
        <v>197</v>
      </c>
      <c r="L126" s="118"/>
      <c r="M126" s="62" t="s">
        <v>1</v>
      </c>
      <c r="N126" s="63" t="s">
        <v>36</v>
      </c>
      <c r="O126" s="63" t="s">
        <v>198</v>
      </c>
      <c r="P126" s="63" t="s">
        <v>199</v>
      </c>
      <c r="Q126" s="63" t="s">
        <v>200</v>
      </c>
      <c r="R126" s="63" t="s">
        <v>201</v>
      </c>
      <c r="S126" s="63" t="s">
        <v>202</v>
      </c>
      <c r="T126" s="64" t="s">
        <v>203</v>
      </c>
    </row>
    <row r="127" spans="2:63" s="1" customFormat="1" ht="22.8" customHeight="1" x14ac:dyDescent="0.3">
      <c r="B127" s="32"/>
      <c r="C127" s="67" t="s">
        <v>189</v>
      </c>
      <c r="J127" s="123">
        <f>BK127</f>
        <v>0</v>
      </c>
      <c r="L127" s="32"/>
      <c r="M127" s="65"/>
      <c r="N127" s="56"/>
      <c r="O127" s="56"/>
      <c r="P127" s="124">
        <f>P128+P362</f>
        <v>0</v>
      </c>
      <c r="Q127" s="56"/>
      <c r="R127" s="124">
        <f>R128+R362</f>
        <v>16838.631173359998</v>
      </c>
      <c r="S127" s="56"/>
      <c r="T127" s="125">
        <f>T128+T362</f>
        <v>14955.412925000001</v>
      </c>
      <c r="AT127" s="17" t="s">
        <v>71</v>
      </c>
      <c r="AU127" s="17" t="s">
        <v>190</v>
      </c>
      <c r="BK127" s="126">
        <f>BK128+BK362</f>
        <v>0</v>
      </c>
    </row>
    <row r="128" spans="2:63" s="10" customFormat="1" ht="25.95" customHeight="1" x14ac:dyDescent="0.25">
      <c r="B128" s="127"/>
      <c r="D128" s="128" t="s">
        <v>71</v>
      </c>
      <c r="E128" s="129" t="s">
        <v>229</v>
      </c>
      <c r="F128" s="129" t="s">
        <v>230</v>
      </c>
      <c r="I128" s="130"/>
      <c r="J128" s="131">
        <f>BK128</f>
        <v>0</v>
      </c>
      <c r="L128" s="127"/>
      <c r="M128" s="132"/>
      <c r="P128" s="133">
        <f>P129+P274+P282+P292+P315</f>
        <v>0</v>
      </c>
      <c r="R128" s="133">
        <f>R129+R274+R282+R292+R315</f>
        <v>16838.631173359998</v>
      </c>
      <c r="T128" s="134">
        <f>T129+T274+T282+T292+T315</f>
        <v>14955.412925000001</v>
      </c>
      <c r="AR128" s="128" t="s">
        <v>80</v>
      </c>
      <c r="AT128" s="135" t="s">
        <v>71</v>
      </c>
      <c r="AU128" s="135" t="s">
        <v>72</v>
      </c>
      <c r="AY128" s="128" t="s">
        <v>207</v>
      </c>
      <c r="BK128" s="136">
        <f>BK129+BK274+BK282+BK292+BK315</f>
        <v>0</v>
      </c>
    </row>
    <row r="129" spans="2:65" s="10" customFormat="1" ht="22.8" customHeight="1" x14ac:dyDescent="0.25">
      <c r="B129" s="127"/>
      <c r="D129" s="128" t="s">
        <v>71</v>
      </c>
      <c r="E129" s="170" t="s">
        <v>80</v>
      </c>
      <c r="F129" s="170" t="s">
        <v>231</v>
      </c>
      <c r="I129" s="130"/>
      <c r="J129" s="171">
        <f>BK129</f>
        <v>0</v>
      </c>
      <c r="L129" s="127"/>
      <c r="M129" s="132"/>
      <c r="P129" s="133">
        <f>SUM(P130:P273)</f>
        <v>0</v>
      </c>
      <c r="R129" s="133">
        <f>SUM(R130:R273)</f>
        <v>7933.0382</v>
      </c>
      <c r="T129" s="134">
        <f>SUM(T130:T273)</f>
        <v>14955.412925000001</v>
      </c>
      <c r="AR129" s="128" t="s">
        <v>80</v>
      </c>
      <c r="AT129" s="135" t="s">
        <v>71</v>
      </c>
      <c r="AU129" s="135" t="s">
        <v>80</v>
      </c>
      <c r="AY129" s="128" t="s">
        <v>207</v>
      </c>
      <c r="BK129" s="136">
        <f>SUM(BK130:BK273)</f>
        <v>0</v>
      </c>
    </row>
    <row r="130" spans="2:65" s="1" customFormat="1" ht="37.799999999999997" customHeight="1" x14ac:dyDescent="0.2">
      <c r="B130" s="137"/>
      <c r="C130" s="138" t="s">
        <v>80</v>
      </c>
      <c r="D130" s="192" t="s">
        <v>208</v>
      </c>
      <c r="E130" s="139" t="s">
        <v>631</v>
      </c>
      <c r="F130" s="140" t="s">
        <v>632</v>
      </c>
      <c r="G130" s="141" t="s">
        <v>235</v>
      </c>
      <c r="H130" s="142">
        <v>273.5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633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634</v>
      </c>
      <c r="H131" s="156">
        <v>273.5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37.799999999999997" customHeight="1" x14ac:dyDescent="0.2">
      <c r="B132" s="137"/>
      <c r="C132" s="138" t="s">
        <v>91</v>
      </c>
      <c r="D132" s="192" t="s">
        <v>208</v>
      </c>
      <c r="E132" s="139" t="s">
        <v>443</v>
      </c>
      <c r="F132" s="140" t="s">
        <v>444</v>
      </c>
      <c r="G132" s="141" t="s">
        <v>269</v>
      </c>
      <c r="H132" s="142">
        <v>54.7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635</v>
      </c>
    </row>
    <row r="133" spans="2:65" s="1" customFormat="1" ht="19.2" x14ac:dyDescent="0.2">
      <c r="B133" s="32"/>
      <c r="D133" s="153" t="s">
        <v>220</v>
      </c>
      <c r="F133" s="160" t="s">
        <v>446</v>
      </c>
      <c r="I133" s="161"/>
      <c r="L133" s="32"/>
      <c r="M133" s="162"/>
      <c r="T133" s="59"/>
      <c r="AT133" s="17" t="s">
        <v>220</v>
      </c>
      <c r="AU133" s="17" t="s">
        <v>91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636</v>
      </c>
      <c r="H134" s="156">
        <v>54.7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37.799999999999997" customHeight="1" x14ac:dyDescent="0.2">
      <c r="B135" s="137"/>
      <c r="C135" s="138" t="s">
        <v>275</v>
      </c>
      <c r="D135" s="192" t="s">
        <v>208</v>
      </c>
      <c r="E135" s="139" t="s">
        <v>452</v>
      </c>
      <c r="F135" s="140" t="s">
        <v>453</v>
      </c>
      <c r="G135" s="141" t="s">
        <v>269</v>
      </c>
      <c r="H135" s="142">
        <v>54.7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637</v>
      </c>
    </row>
    <row r="136" spans="2:65" s="1" customFormat="1" ht="19.2" x14ac:dyDescent="0.2">
      <c r="B136" s="32"/>
      <c r="D136" s="153" t="s">
        <v>220</v>
      </c>
      <c r="F136" s="160" t="s">
        <v>446</v>
      </c>
      <c r="I136" s="161"/>
      <c r="L136" s="32"/>
      <c r="M136" s="162"/>
      <c r="T136" s="59"/>
      <c r="AT136" s="17" t="s">
        <v>220</v>
      </c>
      <c r="AU136" s="17" t="s">
        <v>91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636</v>
      </c>
      <c r="H137" s="156">
        <v>54.7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44.25" customHeight="1" x14ac:dyDescent="0.2">
      <c r="B138" s="137"/>
      <c r="C138" s="138" t="s">
        <v>236</v>
      </c>
      <c r="D138" s="192" t="s">
        <v>208</v>
      </c>
      <c r="E138" s="139" t="s">
        <v>456</v>
      </c>
      <c r="F138" s="140" t="s">
        <v>457</v>
      </c>
      <c r="G138" s="141" t="s">
        <v>269</v>
      </c>
      <c r="H138" s="142">
        <v>1203.4000000000001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638</v>
      </c>
    </row>
    <row r="139" spans="2:65" s="1" customFormat="1" ht="19.2" x14ac:dyDescent="0.2">
      <c r="B139" s="32"/>
      <c r="D139" s="153" t="s">
        <v>220</v>
      </c>
      <c r="F139" s="160" t="s">
        <v>639</v>
      </c>
      <c r="I139" s="161"/>
      <c r="L139" s="32"/>
      <c r="M139" s="162"/>
      <c r="T139" s="59"/>
      <c r="AT139" s="17" t="s">
        <v>220</v>
      </c>
      <c r="AU139" s="17" t="s">
        <v>91</v>
      </c>
    </row>
    <row r="140" spans="2:65" s="11" customFormat="1" x14ac:dyDescent="0.2">
      <c r="B140" s="152"/>
      <c r="D140" s="153" t="s">
        <v>214</v>
      </c>
      <c r="E140" s="154" t="s">
        <v>1</v>
      </c>
      <c r="F140" s="155" t="s">
        <v>640</v>
      </c>
      <c r="H140" s="156">
        <v>1203.4000000000001</v>
      </c>
      <c r="I140" s="157"/>
      <c r="L140" s="152"/>
      <c r="M140" s="158"/>
      <c r="T140" s="159"/>
      <c r="AT140" s="154" t="s">
        <v>214</v>
      </c>
      <c r="AU140" s="154" t="s">
        <v>91</v>
      </c>
      <c r="AV140" s="11" t="s">
        <v>91</v>
      </c>
      <c r="AW140" s="11" t="s">
        <v>29</v>
      </c>
      <c r="AX140" s="11" t="s">
        <v>80</v>
      </c>
      <c r="AY140" s="154" t="s">
        <v>207</v>
      </c>
    </row>
    <row r="141" spans="2:65" s="1" customFormat="1" ht="24.15" customHeight="1" x14ac:dyDescent="0.2">
      <c r="B141" s="137"/>
      <c r="C141" s="138" t="s">
        <v>206</v>
      </c>
      <c r="D141" s="192" t="s">
        <v>208</v>
      </c>
      <c r="E141" s="139" t="s">
        <v>641</v>
      </c>
      <c r="F141" s="140" t="s">
        <v>642</v>
      </c>
      <c r="G141" s="141" t="s">
        <v>269</v>
      </c>
      <c r="H141" s="142">
        <v>54.7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643</v>
      </c>
    </row>
    <row r="142" spans="2:65" s="1" customFormat="1" ht="19.2" x14ac:dyDescent="0.2">
      <c r="B142" s="32"/>
      <c r="D142" s="153" t="s">
        <v>220</v>
      </c>
      <c r="F142" s="160" t="s">
        <v>446</v>
      </c>
      <c r="I142" s="161"/>
      <c r="L142" s="32"/>
      <c r="M142" s="162"/>
      <c r="T142" s="59"/>
      <c r="AT142" s="17" t="s">
        <v>220</v>
      </c>
      <c r="AU142" s="17" t="s">
        <v>91</v>
      </c>
    </row>
    <row r="143" spans="2:65" s="11" customFormat="1" x14ac:dyDescent="0.2">
      <c r="B143" s="152"/>
      <c r="D143" s="153" t="s">
        <v>214</v>
      </c>
      <c r="E143" s="154" t="s">
        <v>1</v>
      </c>
      <c r="F143" s="155" t="s">
        <v>636</v>
      </c>
      <c r="H143" s="156">
        <v>54.7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80</v>
      </c>
      <c r="AY143" s="154" t="s">
        <v>207</v>
      </c>
    </row>
    <row r="144" spans="2:65" s="1" customFormat="1" ht="33" customHeight="1" x14ac:dyDescent="0.2">
      <c r="B144" s="137"/>
      <c r="C144" s="138" t="s">
        <v>311</v>
      </c>
      <c r="D144" s="193" t="s">
        <v>208</v>
      </c>
      <c r="E144" s="139" t="s">
        <v>644</v>
      </c>
      <c r="F144" s="140" t="s">
        <v>645</v>
      </c>
      <c r="G144" s="141" t="s">
        <v>235</v>
      </c>
      <c r="H144" s="142">
        <v>5762.9</v>
      </c>
      <c r="I144" s="143"/>
      <c r="J144" s="144">
        <f>ROUND(I144*H144,2)</f>
        <v>0</v>
      </c>
      <c r="K144" s="145"/>
      <c r="L144" s="32"/>
      <c r="M144" s="146" t="s">
        <v>1</v>
      </c>
      <c r="N144" s="147" t="s">
        <v>38</v>
      </c>
      <c r="P144" s="148">
        <f>O144*H144</f>
        <v>0</v>
      </c>
      <c r="Q144" s="148">
        <v>0</v>
      </c>
      <c r="R144" s="148">
        <f>Q144*H144</f>
        <v>0</v>
      </c>
      <c r="S144" s="148">
        <v>0.11</v>
      </c>
      <c r="T144" s="149">
        <f>S144*H144</f>
        <v>633.91899999999998</v>
      </c>
      <c r="AR144" s="150" t="s">
        <v>236</v>
      </c>
      <c r="AT144" s="150" t="s">
        <v>208</v>
      </c>
      <c r="AU144" s="150" t="s">
        <v>91</v>
      </c>
      <c r="AY144" s="17" t="s">
        <v>207</v>
      </c>
      <c r="BE144" s="151">
        <f>IF(N144="základná",J144,0)</f>
        <v>0</v>
      </c>
      <c r="BF144" s="151">
        <f>IF(N144="znížená",J144,0)</f>
        <v>0</v>
      </c>
      <c r="BG144" s="151">
        <f>IF(N144="zákl. prenesená",J144,0)</f>
        <v>0</v>
      </c>
      <c r="BH144" s="151">
        <f>IF(N144="zníž. prenesená",J144,0)</f>
        <v>0</v>
      </c>
      <c r="BI144" s="151">
        <f>IF(N144="nulová",J144,0)</f>
        <v>0</v>
      </c>
      <c r="BJ144" s="17" t="s">
        <v>91</v>
      </c>
      <c r="BK144" s="151">
        <f>ROUND(I144*H144,2)</f>
        <v>0</v>
      </c>
      <c r="BL144" s="17" t="s">
        <v>236</v>
      </c>
      <c r="BM144" s="150" t="s">
        <v>646</v>
      </c>
    </row>
    <row r="145" spans="2:65" s="11" customFormat="1" ht="20.399999999999999" x14ac:dyDescent="0.2">
      <c r="B145" s="152"/>
      <c r="D145" s="153" t="s">
        <v>214</v>
      </c>
      <c r="E145" s="154" t="s">
        <v>1</v>
      </c>
      <c r="F145" s="231" t="s">
        <v>647</v>
      </c>
      <c r="H145" s="156">
        <v>5762.9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37.799999999999997" customHeight="1" x14ac:dyDescent="0.2">
      <c r="B146" s="137"/>
      <c r="C146" s="138" t="s">
        <v>648</v>
      </c>
      <c r="D146" s="138" t="s">
        <v>208</v>
      </c>
      <c r="E146" s="227" t="s">
        <v>384</v>
      </c>
      <c r="F146" s="228" t="s">
        <v>385</v>
      </c>
      <c r="G146" s="229" t="s">
        <v>235</v>
      </c>
      <c r="H146" s="230">
        <v>5762.9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0.22</v>
      </c>
      <c r="T146" s="149">
        <f>S146*H146</f>
        <v>1267.838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649</v>
      </c>
    </row>
    <row r="147" spans="2:65" s="11" customFormat="1" ht="20.399999999999999" x14ac:dyDescent="0.2">
      <c r="B147" s="152"/>
      <c r="D147" s="153" t="s">
        <v>214</v>
      </c>
      <c r="E147" s="154" t="s">
        <v>1</v>
      </c>
      <c r="F147" s="155" t="s">
        <v>650</v>
      </c>
      <c r="H147" s="156">
        <v>5762.9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80</v>
      </c>
      <c r="AY147" s="154" t="s">
        <v>207</v>
      </c>
    </row>
    <row r="148" spans="2:65" s="1" customFormat="1" ht="44.25" customHeight="1" x14ac:dyDescent="0.2">
      <c r="B148" s="137"/>
      <c r="C148" s="138" t="s">
        <v>316</v>
      </c>
      <c r="D148" s="193" t="s">
        <v>208</v>
      </c>
      <c r="E148" s="139" t="s">
        <v>325</v>
      </c>
      <c r="F148" s="140" t="s">
        <v>326</v>
      </c>
      <c r="G148" s="141" t="s">
        <v>235</v>
      </c>
      <c r="H148" s="142">
        <v>6223.9319999999998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38</v>
      </c>
      <c r="P148" s="148">
        <f>O148*H148</f>
        <v>0</v>
      </c>
      <c r="Q148" s="148">
        <v>0</v>
      </c>
      <c r="R148" s="148">
        <f>Q148*H148</f>
        <v>0</v>
      </c>
      <c r="S148" s="148">
        <v>0.23499999999999999</v>
      </c>
      <c r="T148" s="149">
        <f>S148*H148</f>
        <v>1462.62402</v>
      </c>
      <c r="AR148" s="150" t="s">
        <v>236</v>
      </c>
      <c r="AT148" s="150" t="s">
        <v>208</v>
      </c>
      <c r="AU148" s="150" t="s">
        <v>91</v>
      </c>
      <c r="AY148" s="17" t="s">
        <v>207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91</v>
      </c>
      <c r="BK148" s="151">
        <f>ROUND(I148*H148,2)</f>
        <v>0</v>
      </c>
      <c r="BL148" s="17" t="s">
        <v>236</v>
      </c>
      <c r="BM148" s="150" t="s">
        <v>651</v>
      </c>
    </row>
    <row r="149" spans="2:65" s="11" customFormat="1" ht="20.399999999999999" x14ac:dyDescent="0.2">
      <c r="B149" s="152"/>
      <c r="D149" s="153" t="s">
        <v>214</v>
      </c>
      <c r="E149" s="154" t="s">
        <v>1</v>
      </c>
      <c r="F149" s="231" t="s">
        <v>652</v>
      </c>
      <c r="H149" s="156">
        <v>5762.9</v>
      </c>
      <c r="I149" s="157"/>
      <c r="L149" s="152"/>
      <c r="M149" s="158"/>
      <c r="T149" s="159"/>
      <c r="AT149" s="154" t="s">
        <v>214</v>
      </c>
      <c r="AU149" s="154" t="s">
        <v>91</v>
      </c>
      <c r="AV149" s="11" t="s">
        <v>91</v>
      </c>
      <c r="AW149" s="11" t="s">
        <v>29</v>
      </c>
      <c r="AX149" s="11" t="s">
        <v>80</v>
      </c>
      <c r="AY149" s="154" t="s">
        <v>207</v>
      </c>
    </row>
    <row r="150" spans="2:65" s="11" customFormat="1" x14ac:dyDescent="0.2">
      <c r="B150" s="152"/>
      <c r="D150" s="153" t="s">
        <v>214</v>
      </c>
      <c r="F150" s="155" t="s">
        <v>653</v>
      </c>
      <c r="H150" s="156">
        <v>6223.9319999999998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3</v>
      </c>
      <c r="AX150" s="11" t="s">
        <v>80</v>
      </c>
      <c r="AY150" s="154" t="s">
        <v>207</v>
      </c>
    </row>
    <row r="151" spans="2:65" s="1" customFormat="1" ht="44.25" customHeight="1" x14ac:dyDescent="0.2">
      <c r="B151" s="137"/>
      <c r="C151" s="138" t="s">
        <v>320</v>
      </c>
      <c r="D151" s="197" t="s">
        <v>208</v>
      </c>
      <c r="E151" s="139" t="s">
        <v>325</v>
      </c>
      <c r="F151" s="140" t="s">
        <v>326</v>
      </c>
      <c r="G151" s="141" t="s">
        <v>235</v>
      </c>
      <c r="H151" s="142">
        <v>1149.5999999999999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0.23499999999999999</v>
      </c>
      <c r="T151" s="149">
        <f>S151*H151</f>
        <v>270.15599999999995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654</v>
      </c>
    </row>
    <row r="152" spans="2:65" s="13" customFormat="1" x14ac:dyDescent="0.2">
      <c r="B152" s="172"/>
      <c r="D152" s="153" t="s">
        <v>214</v>
      </c>
      <c r="E152" s="173" t="s">
        <v>1</v>
      </c>
      <c r="F152" s="174" t="s">
        <v>655</v>
      </c>
      <c r="H152" s="173" t="s">
        <v>1</v>
      </c>
      <c r="I152" s="175"/>
      <c r="L152" s="172"/>
      <c r="M152" s="176"/>
      <c r="T152" s="177"/>
      <c r="AT152" s="173" t="s">
        <v>214</v>
      </c>
      <c r="AU152" s="173" t="s">
        <v>91</v>
      </c>
      <c r="AV152" s="13" t="s">
        <v>80</v>
      </c>
      <c r="AW152" s="13" t="s">
        <v>29</v>
      </c>
      <c r="AX152" s="13" t="s">
        <v>72</v>
      </c>
      <c r="AY152" s="173" t="s">
        <v>207</v>
      </c>
    </row>
    <row r="153" spans="2:65" s="11" customFormat="1" x14ac:dyDescent="0.2">
      <c r="B153" s="152"/>
      <c r="D153" s="153" t="s">
        <v>214</v>
      </c>
      <c r="E153" s="154" t="s">
        <v>1</v>
      </c>
      <c r="F153" s="155" t="s">
        <v>656</v>
      </c>
      <c r="H153" s="156">
        <v>1149.5999999999999</v>
      </c>
      <c r="I153" s="157"/>
      <c r="L153" s="152"/>
      <c r="M153" s="158"/>
      <c r="T153" s="159"/>
      <c r="AT153" s="154" t="s">
        <v>214</v>
      </c>
      <c r="AU153" s="154" t="s">
        <v>91</v>
      </c>
      <c r="AV153" s="11" t="s">
        <v>91</v>
      </c>
      <c r="AW153" s="11" t="s">
        <v>29</v>
      </c>
      <c r="AX153" s="11" t="s">
        <v>80</v>
      </c>
      <c r="AY153" s="154" t="s">
        <v>207</v>
      </c>
    </row>
    <row r="154" spans="2:65" s="1" customFormat="1" ht="24.15" customHeight="1" x14ac:dyDescent="0.2">
      <c r="B154" s="137"/>
      <c r="C154" s="138" t="s">
        <v>324</v>
      </c>
      <c r="D154" s="197" t="s">
        <v>208</v>
      </c>
      <c r="E154" s="139" t="s">
        <v>657</v>
      </c>
      <c r="F154" s="140" t="s">
        <v>658</v>
      </c>
      <c r="G154" s="141" t="s">
        <v>269</v>
      </c>
      <c r="H154" s="142">
        <v>4718.8999999999996</v>
      </c>
      <c r="I154" s="143"/>
      <c r="J154" s="144">
        <f>ROUND(I154*H154,2)</f>
        <v>0</v>
      </c>
      <c r="K154" s="145"/>
      <c r="L154" s="32"/>
      <c r="M154" s="146" t="s">
        <v>1</v>
      </c>
      <c r="N154" s="147" t="s">
        <v>38</v>
      </c>
      <c r="P154" s="148">
        <f>O154*H154</f>
        <v>0</v>
      </c>
      <c r="Q154" s="148">
        <v>0</v>
      </c>
      <c r="R154" s="148">
        <f>Q154*H154</f>
        <v>0</v>
      </c>
      <c r="S154" s="148">
        <v>1.8</v>
      </c>
      <c r="T154" s="149">
        <f>S154*H154</f>
        <v>8494.02</v>
      </c>
      <c r="AR154" s="150" t="s">
        <v>236</v>
      </c>
      <c r="AT154" s="150" t="s">
        <v>208</v>
      </c>
      <c r="AU154" s="150" t="s">
        <v>91</v>
      </c>
      <c r="AY154" s="17" t="s">
        <v>207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7" t="s">
        <v>91</v>
      </c>
      <c r="BK154" s="151">
        <f>ROUND(I154*H154,2)</f>
        <v>0</v>
      </c>
      <c r="BL154" s="17" t="s">
        <v>236</v>
      </c>
      <c r="BM154" s="150" t="s">
        <v>659</v>
      </c>
    </row>
    <row r="155" spans="2:65" s="13" customFormat="1" x14ac:dyDescent="0.2">
      <c r="B155" s="172"/>
      <c r="D155" s="153" t="s">
        <v>214</v>
      </c>
      <c r="E155" s="173" t="s">
        <v>1</v>
      </c>
      <c r="F155" s="174" t="s">
        <v>655</v>
      </c>
      <c r="H155" s="173" t="s">
        <v>1</v>
      </c>
      <c r="I155" s="175"/>
      <c r="L155" s="172"/>
      <c r="M155" s="176"/>
      <c r="T155" s="177"/>
      <c r="AT155" s="173" t="s">
        <v>214</v>
      </c>
      <c r="AU155" s="173" t="s">
        <v>91</v>
      </c>
      <c r="AV155" s="13" t="s">
        <v>80</v>
      </c>
      <c r="AW155" s="13" t="s">
        <v>29</v>
      </c>
      <c r="AX155" s="13" t="s">
        <v>72</v>
      </c>
      <c r="AY155" s="173" t="s">
        <v>207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660</v>
      </c>
      <c r="H156" s="156">
        <v>362.6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661</v>
      </c>
      <c r="H157" s="156">
        <v>4356.3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4718.9000000000005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37.799999999999997" customHeight="1" x14ac:dyDescent="0.2">
      <c r="B159" s="137"/>
      <c r="C159" s="138" t="s">
        <v>330</v>
      </c>
      <c r="D159" s="193" t="s">
        <v>208</v>
      </c>
      <c r="E159" s="139" t="s">
        <v>662</v>
      </c>
      <c r="F159" s="140" t="s">
        <v>663</v>
      </c>
      <c r="G159" s="141" t="s">
        <v>235</v>
      </c>
      <c r="H159" s="142">
        <v>6627.335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0.23499999999999999</v>
      </c>
      <c r="T159" s="149">
        <f>S159*H159</f>
        <v>1557.4237249999999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664</v>
      </c>
    </row>
    <row r="160" spans="2:65" s="11" customFormat="1" ht="20.399999999999999" x14ac:dyDescent="0.2">
      <c r="B160" s="152"/>
      <c r="D160" s="153" t="s">
        <v>214</v>
      </c>
      <c r="E160" s="154" t="s">
        <v>1</v>
      </c>
      <c r="F160" s="155" t="s">
        <v>665</v>
      </c>
      <c r="H160" s="156">
        <v>5762.9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1" customFormat="1" x14ac:dyDescent="0.2">
      <c r="B161" s="152"/>
      <c r="D161" s="153" t="s">
        <v>214</v>
      </c>
      <c r="F161" s="155" t="s">
        <v>666</v>
      </c>
      <c r="H161" s="156">
        <v>6627.335</v>
      </c>
      <c r="I161" s="157"/>
      <c r="L161" s="152"/>
      <c r="M161" s="158"/>
      <c r="T161" s="159"/>
      <c r="AT161" s="154" t="s">
        <v>214</v>
      </c>
      <c r="AU161" s="154" t="s">
        <v>91</v>
      </c>
      <c r="AV161" s="11" t="s">
        <v>91</v>
      </c>
      <c r="AW161" s="11" t="s">
        <v>3</v>
      </c>
      <c r="AX161" s="11" t="s">
        <v>80</v>
      </c>
      <c r="AY161" s="154" t="s">
        <v>207</v>
      </c>
    </row>
    <row r="162" spans="2:65" s="1" customFormat="1" ht="37.799999999999997" customHeight="1" x14ac:dyDescent="0.2">
      <c r="B162" s="137"/>
      <c r="C162" s="138" t="s">
        <v>334</v>
      </c>
      <c r="D162" s="193" t="s">
        <v>208</v>
      </c>
      <c r="E162" s="139" t="s">
        <v>384</v>
      </c>
      <c r="F162" s="140" t="s">
        <v>385</v>
      </c>
      <c r="G162" s="141" t="s">
        <v>235</v>
      </c>
      <c r="H162" s="142">
        <v>5762.9</v>
      </c>
      <c r="I162" s="143"/>
      <c r="J162" s="144">
        <f>ROUND(I162*H162,2)</f>
        <v>0</v>
      </c>
      <c r="K162" s="145"/>
      <c r="L162" s="32"/>
      <c r="M162" s="146" t="s">
        <v>1</v>
      </c>
      <c r="N162" s="147" t="s">
        <v>38</v>
      </c>
      <c r="P162" s="148">
        <f>O162*H162</f>
        <v>0</v>
      </c>
      <c r="Q162" s="148">
        <v>0</v>
      </c>
      <c r="R162" s="148">
        <f>Q162*H162</f>
        <v>0</v>
      </c>
      <c r="S162" s="148">
        <v>0.22</v>
      </c>
      <c r="T162" s="149">
        <f>S162*H162</f>
        <v>1267.838</v>
      </c>
      <c r="AR162" s="150" t="s">
        <v>236</v>
      </c>
      <c r="AT162" s="150" t="s">
        <v>208</v>
      </c>
      <c r="AU162" s="150" t="s">
        <v>91</v>
      </c>
      <c r="AY162" s="17" t="s">
        <v>207</v>
      </c>
      <c r="BE162" s="151">
        <f>IF(N162="základná",J162,0)</f>
        <v>0</v>
      </c>
      <c r="BF162" s="151">
        <f>IF(N162="znížená",J162,0)</f>
        <v>0</v>
      </c>
      <c r="BG162" s="151">
        <f>IF(N162="zákl. prenesená",J162,0)</f>
        <v>0</v>
      </c>
      <c r="BH162" s="151">
        <f>IF(N162="zníž. prenesená",J162,0)</f>
        <v>0</v>
      </c>
      <c r="BI162" s="151">
        <f>IF(N162="nulová",J162,0)</f>
        <v>0</v>
      </c>
      <c r="BJ162" s="17" t="s">
        <v>91</v>
      </c>
      <c r="BK162" s="151">
        <f>ROUND(I162*H162,2)</f>
        <v>0</v>
      </c>
      <c r="BL162" s="17" t="s">
        <v>236</v>
      </c>
      <c r="BM162" s="150" t="s">
        <v>667</v>
      </c>
    </row>
    <row r="163" spans="2:65" s="11" customFormat="1" ht="20.399999999999999" x14ac:dyDescent="0.2">
      <c r="B163" s="152"/>
      <c r="D163" s="153" t="s">
        <v>214</v>
      </c>
      <c r="E163" s="154" t="s">
        <v>1</v>
      </c>
      <c r="F163" s="155" t="s">
        <v>668</v>
      </c>
      <c r="H163" s="156">
        <v>5762.9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16.5" customHeight="1" x14ac:dyDescent="0.2">
      <c r="B164" s="137"/>
      <c r="C164" s="138" t="s">
        <v>337</v>
      </c>
      <c r="D164" s="138" t="s">
        <v>208</v>
      </c>
      <c r="E164" s="139" t="s">
        <v>669</v>
      </c>
      <c r="F164" s="140" t="s">
        <v>670</v>
      </c>
      <c r="G164" s="141" t="s">
        <v>235</v>
      </c>
      <c r="H164" s="142">
        <v>7970.9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2.0000000000000001E-4</v>
      </c>
      <c r="T164" s="149">
        <f>S164*H164</f>
        <v>1.5941799999999999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671</v>
      </c>
    </row>
    <row r="165" spans="2:65" s="13" customFormat="1" x14ac:dyDescent="0.2">
      <c r="B165" s="172"/>
      <c r="D165" s="153" t="s">
        <v>214</v>
      </c>
      <c r="E165" s="173" t="s">
        <v>1</v>
      </c>
      <c r="F165" s="174" t="s">
        <v>655</v>
      </c>
      <c r="H165" s="173" t="s">
        <v>1</v>
      </c>
      <c r="I165" s="175"/>
      <c r="L165" s="172"/>
      <c r="M165" s="176"/>
      <c r="T165" s="177"/>
      <c r="AT165" s="173" t="s">
        <v>214</v>
      </c>
      <c r="AU165" s="173" t="s">
        <v>91</v>
      </c>
      <c r="AV165" s="13" t="s">
        <v>80</v>
      </c>
      <c r="AW165" s="13" t="s">
        <v>29</v>
      </c>
      <c r="AX165" s="13" t="s">
        <v>72</v>
      </c>
      <c r="AY165" s="173" t="s">
        <v>207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672</v>
      </c>
      <c r="H166" s="156">
        <v>7970.9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80</v>
      </c>
      <c r="AY166" s="154" t="s">
        <v>207</v>
      </c>
    </row>
    <row r="167" spans="2:65" s="1" customFormat="1" ht="33" customHeight="1" x14ac:dyDescent="0.2">
      <c r="B167" s="137"/>
      <c r="C167" s="138" t="s">
        <v>341</v>
      </c>
      <c r="D167" s="204" t="s">
        <v>208</v>
      </c>
      <c r="E167" s="139" t="s">
        <v>673</v>
      </c>
      <c r="F167" s="140" t="s">
        <v>674</v>
      </c>
      <c r="G167" s="141" t="s">
        <v>269</v>
      </c>
      <c r="H167" s="142">
        <v>5383.3</v>
      </c>
      <c r="I167" s="143"/>
      <c r="J167" s="144">
        <f>ROUND(I167*H167,2)</f>
        <v>0</v>
      </c>
      <c r="K167" s="145"/>
      <c r="L167" s="32"/>
      <c r="M167" s="146" t="s">
        <v>1</v>
      </c>
      <c r="N167" s="147" t="s">
        <v>38</v>
      </c>
      <c r="P167" s="148">
        <f>O167*H167</f>
        <v>0</v>
      </c>
      <c r="Q167" s="148">
        <v>0</v>
      </c>
      <c r="R167" s="148">
        <f>Q167*H167</f>
        <v>0</v>
      </c>
      <c r="S167" s="148">
        <v>0</v>
      </c>
      <c r="T167" s="149">
        <f>S167*H167</f>
        <v>0</v>
      </c>
      <c r="AR167" s="150" t="s">
        <v>236</v>
      </c>
      <c r="AT167" s="150" t="s">
        <v>208</v>
      </c>
      <c r="AU167" s="150" t="s">
        <v>91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236</v>
      </c>
      <c r="BM167" s="150" t="s">
        <v>675</v>
      </c>
    </row>
    <row r="168" spans="2:65" s="13" customFormat="1" x14ac:dyDescent="0.2">
      <c r="B168" s="172"/>
      <c r="D168" s="153" t="s">
        <v>214</v>
      </c>
      <c r="E168" s="173" t="s">
        <v>1</v>
      </c>
      <c r="F168" s="174" t="s">
        <v>655</v>
      </c>
      <c r="H168" s="173" t="s">
        <v>1</v>
      </c>
      <c r="I168" s="175"/>
      <c r="L168" s="172"/>
      <c r="M168" s="176"/>
      <c r="T168" s="177"/>
      <c r="AT168" s="173" t="s">
        <v>214</v>
      </c>
      <c r="AU168" s="173" t="s">
        <v>91</v>
      </c>
      <c r="AV168" s="13" t="s">
        <v>80</v>
      </c>
      <c r="AW168" s="13" t="s">
        <v>29</v>
      </c>
      <c r="AX168" s="13" t="s">
        <v>72</v>
      </c>
      <c r="AY168" s="173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676</v>
      </c>
      <c r="H169" s="156">
        <v>5383.3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80</v>
      </c>
      <c r="AY169" s="154" t="s">
        <v>207</v>
      </c>
    </row>
    <row r="170" spans="2:65" s="1" customFormat="1" ht="37.799999999999997" customHeight="1" x14ac:dyDescent="0.2">
      <c r="B170" s="137"/>
      <c r="C170" s="138" t="s">
        <v>344</v>
      </c>
      <c r="D170" s="204" t="s">
        <v>208</v>
      </c>
      <c r="E170" s="139" t="s">
        <v>677</v>
      </c>
      <c r="F170" s="140" t="s">
        <v>678</v>
      </c>
      <c r="G170" s="141" t="s">
        <v>269</v>
      </c>
      <c r="H170" s="142">
        <v>5383.3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679</v>
      </c>
    </row>
    <row r="171" spans="2:65" s="1" customFormat="1" ht="28.8" x14ac:dyDescent="0.2">
      <c r="B171" s="32"/>
      <c r="D171" s="153" t="s">
        <v>220</v>
      </c>
      <c r="F171" s="160" t="s">
        <v>680</v>
      </c>
      <c r="I171" s="161"/>
      <c r="L171" s="32"/>
      <c r="M171" s="162"/>
      <c r="T171" s="59"/>
      <c r="AT171" s="17" t="s">
        <v>220</v>
      </c>
      <c r="AU171" s="17" t="s">
        <v>91</v>
      </c>
    </row>
    <row r="172" spans="2:65" s="13" customFormat="1" x14ac:dyDescent="0.2">
      <c r="B172" s="172"/>
      <c r="D172" s="153" t="s">
        <v>214</v>
      </c>
      <c r="E172" s="173" t="s">
        <v>1</v>
      </c>
      <c r="F172" s="174" t="s">
        <v>655</v>
      </c>
      <c r="H172" s="173" t="s">
        <v>1</v>
      </c>
      <c r="I172" s="175"/>
      <c r="L172" s="172"/>
      <c r="M172" s="176"/>
      <c r="T172" s="177"/>
      <c r="AT172" s="173" t="s">
        <v>214</v>
      </c>
      <c r="AU172" s="173" t="s">
        <v>91</v>
      </c>
      <c r="AV172" s="13" t="s">
        <v>80</v>
      </c>
      <c r="AW172" s="13" t="s">
        <v>29</v>
      </c>
      <c r="AX172" s="13" t="s">
        <v>72</v>
      </c>
      <c r="AY172" s="173" t="s">
        <v>207</v>
      </c>
    </row>
    <row r="173" spans="2:65" s="11" customFormat="1" x14ac:dyDescent="0.2">
      <c r="B173" s="152"/>
      <c r="D173" s="153" t="s">
        <v>214</v>
      </c>
      <c r="E173" s="154" t="s">
        <v>1</v>
      </c>
      <c r="F173" s="155" t="s">
        <v>681</v>
      </c>
      <c r="H173" s="156">
        <v>5383.3</v>
      </c>
      <c r="I173" s="157"/>
      <c r="L173" s="152"/>
      <c r="M173" s="158"/>
      <c r="T173" s="159"/>
      <c r="AT173" s="154" t="s">
        <v>214</v>
      </c>
      <c r="AU173" s="154" t="s">
        <v>91</v>
      </c>
      <c r="AV173" s="11" t="s">
        <v>91</v>
      </c>
      <c r="AW173" s="11" t="s">
        <v>29</v>
      </c>
      <c r="AX173" s="11" t="s">
        <v>80</v>
      </c>
      <c r="AY173" s="154" t="s">
        <v>207</v>
      </c>
    </row>
    <row r="174" spans="2:65" s="1" customFormat="1" ht="21.75" customHeight="1" x14ac:dyDescent="0.2">
      <c r="B174" s="137"/>
      <c r="C174" s="138" t="s">
        <v>348</v>
      </c>
      <c r="D174" s="204" t="s">
        <v>208</v>
      </c>
      <c r="E174" s="139" t="s">
        <v>437</v>
      </c>
      <c r="F174" s="140" t="s">
        <v>438</v>
      </c>
      <c r="G174" s="141" t="s">
        <v>269</v>
      </c>
      <c r="H174" s="142">
        <v>5383.3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682</v>
      </c>
    </row>
    <row r="175" spans="2:65" s="1" customFormat="1" ht="28.8" x14ac:dyDescent="0.2">
      <c r="B175" s="32"/>
      <c r="D175" s="153" t="s">
        <v>220</v>
      </c>
      <c r="F175" s="160" t="s">
        <v>683</v>
      </c>
      <c r="I175" s="161"/>
      <c r="L175" s="32"/>
      <c r="M175" s="162"/>
      <c r="T175" s="59"/>
      <c r="AT175" s="17" t="s">
        <v>220</v>
      </c>
      <c r="AU175" s="17" t="s">
        <v>91</v>
      </c>
    </row>
    <row r="176" spans="2:65" s="13" customFormat="1" x14ac:dyDescent="0.2">
      <c r="B176" s="172"/>
      <c r="D176" s="153" t="s">
        <v>214</v>
      </c>
      <c r="E176" s="173" t="s">
        <v>1</v>
      </c>
      <c r="F176" s="174" t="s">
        <v>655</v>
      </c>
      <c r="H176" s="173" t="s">
        <v>1</v>
      </c>
      <c r="I176" s="175"/>
      <c r="L176" s="172"/>
      <c r="M176" s="176"/>
      <c r="T176" s="177"/>
      <c r="AT176" s="173" t="s">
        <v>214</v>
      </c>
      <c r="AU176" s="173" t="s">
        <v>91</v>
      </c>
      <c r="AV176" s="13" t="s">
        <v>80</v>
      </c>
      <c r="AW176" s="13" t="s">
        <v>29</v>
      </c>
      <c r="AX176" s="13" t="s">
        <v>72</v>
      </c>
      <c r="AY176" s="173" t="s">
        <v>207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684</v>
      </c>
      <c r="H177" s="156">
        <v>5383.3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80</v>
      </c>
      <c r="AY177" s="154" t="s">
        <v>207</v>
      </c>
    </row>
    <row r="178" spans="2:65" s="1" customFormat="1" ht="24.15" customHeight="1" x14ac:dyDescent="0.2">
      <c r="B178" s="137"/>
      <c r="C178" s="138" t="s">
        <v>354</v>
      </c>
      <c r="D178" s="205" t="s">
        <v>208</v>
      </c>
      <c r="E178" s="139" t="s">
        <v>685</v>
      </c>
      <c r="F178" s="140" t="s">
        <v>686</v>
      </c>
      <c r="G178" s="141" t="s">
        <v>269</v>
      </c>
      <c r="H178" s="142">
        <v>75.59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687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688</v>
      </c>
      <c r="H179" s="156">
        <v>75.59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" customFormat="1" ht="24.15" customHeight="1" x14ac:dyDescent="0.2">
      <c r="B180" s="137"/>
      <c r="C180" s="138" t="s">
        <v>358</v>
      </c>
      <c r="D180" s="205" t="s">
        <v>208</v>
      </c>
      <c r="E180" s="139" t="s">
        <v>689</v>
      </c>
      <c r="F180" s="140" t="s">
        <v>690</v>
      </c>
      <c r="G180" s="141" t="s">
        <v>269</v>
      </c>
      <c r="H180" s="142">
        <v>25.196999999999999</v>
      </c>
      <c r="I180" s="143"/>
      <c r="J180" s="144">
        <f>ROUND(I180*H180,2)</f>
        <v>0</v>
      </c>
      <c r="K180" s="145"/>
      <c r="L180" s="32"/>
      <c r="M180" s="146" t="s">
        <v>1</v>
      </c>
      <c r="N180" s="147" t="s">
        <v>38</v>
      </c>
      <c r="P180" s="148">
        <f>O180*H180</f>
        <v>0</v>
      </c>
      <c r="Q180" s="148">
        <v>0</v>
      </c>
      <c r="R180" s="148">
        <f>Q180*H180</f>
        <v>0</v>
      </c>
      <c r="S180" s="148">
        <v>0</v>
      </c>
      <c r="T180" s="149">
        <f>S180*H180</f>
        <v>0</v>
      </c>
      <c r="AR180" s="150" t="s">
        <v>236</v>
      </c>
      <c r="AT180" s="150" t="s">
        <v>208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691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692</v>
      </c>
      <c r="H181" s="156">
        <v>25.196999999999999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33" customHeight="1" x14ac:dyDescent="0.2">
      <c r="B182" s="137"/>
      <c r="C182" s="138" t="s">
        <v>362</v>
      </c>
      <c r="D182" s="205" t="s">
        <v>208</v>
      </c>
      <c r="E182" s="139" t="s">
        <v>693</v>
      </c>
      <c r="F182" s="140" t="s">
        <v>694</v>
      </c>
      <c r="G182" s="141" t="s">
        <v>269</v>
      </c>
      <c r="H182" s="142">
        <v>75.59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695</v>
      </c>
    </row>
    <row r="183" spans="2:65" s="1" customFormat="1" ht="19.2" x14ac:dyDescent="0.2">
      <c r="B183" s="32"/>
      <c r="D183" s="153" t="s">
        <v>220</v>
      </c>
      <c r="F183" s="160" t="s">
        <v>446</v>
      </c>
      <c r="I183" s="161"/>
      <c r="L183" s="32"/>
      <c r="M183" s="162"/>
      <c r="T183" s="59"/>
      <c r="AT183" s="17" t="s">
        <v>220</v>
      </c>
      <c r="AU183" s="17" t="s">
        <v>91</v>
      </c>
    </row>
    <row r="184" spans="2:65" s="11" customFormat="1" x14ac:dyDescent="0.2">
      <c r="B184" s="152"/>
      <c r="D184" s="153" t="s">
        <v>214</v>
      </c>
      <c r="E184" s="154" t="s">
        <v>1</v>
      </c>
      <c r="F184" s="155" t="s">
        <v>696</v>
      </c>
      <c r="H184" s="156">
        <v>75.59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33" customHeight="1" x14ac:dyDescent="0.2">
      <c r="B185" s="137"/>
      <c r="C185" s="138" t="s">
        <v>366</v>
      </c>
      <c r="D185" s="205" t="s">
        <v>208</v>
      </c>
      <c r="E185" s="139" t="s">
        <v>697</v>
      </c>
      <c r="F185" s="140" t="s">
        <v>698</v>
      </c>
      <c r="G185" s="141" t="s">
        <v>269</v>
      </c>
      <c r="H185" s="142">
        <v>75.59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236</v>
      </c>
      <c r="AT185" s="150" t="s">
        <v>208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699</v>
      </c>
    </row>
    <row r="186" spans="2:65" s="1" customFormat="1" ht="19.2" x14ac:dyDescent="0.2">
      <c r="B186" s="32"/>
      <c r="D186" s="153" t="s">
        <v>220</v>
      </c>
      <c r="F186" s="160" t="s">
        <v>446</v>
      </c>
      <c r="I186" s="161"/>
      <c r="L186" s="32"/>
      <c r="M186" s="162"/>
      <c r="T186" s="59"/>
      <c r="AT186" s="17" t="s">
        <v>220</v>
      </c>
      <c r="AU186" s="17" t="s">
        <v>91</v>
      </c>
    </row>
    <row r="187" spans="2:65" s="11" customFormat="1" x14ac:dyDescent="0.2">
      <c r="B187" s="152"/>
      <c r="D187" s="153" t="s">
        <v>214</v>
      </c>
      <c r="E187" s="154" t="s">
        <v>1</v>
      </c>
      <c r="F187" s="155" t="s">
        <v>696</v>
      </c>
      <c r="H187" s="156">
        <v>75.59</v>
      </c>
      <c r="I187" s="157"/>
      <c r="L187" s="152"/>
      <c r="M187" s="158"/>
      <c r="T187" s="159"/>
      <c r="AT187" s="154" t="s">
        <v>214</v>
      </c>
      <c r="AU187" s="154" t="s">
        <v>91</v>
      </c>
      <c r="AV187" s="11" t="s">
        <v>91</v>
      </c>
      <c r="AW187" s="11" t="s">
        <v>29</v>
      </c>
      <c r="AX187" s="11" t="s">
        <v>80</v>
      </c>
      <c r="AY187" s="154" t="s">
        <v>207</v>
      </c>
    </row>
    <row r="188" spans="2:65" s="1" customFormat="1" ht="37.799999999999997" customHeight="1" x14ac:dyDescent="0.2">
      <c r="B188" s="137"/>
      <c r="C188" s="138" t="s">
        <v>372</v>
      </c>
      <c r="D188" s="205" t="s">
        <v>208</v>
      </c>
      <c r="E188" s="139" t="s">
        <v>700</v>
      </c>
      <c r="F188" s="140" t="s">
        <v>701</v>
      </c>
      <c r="G188" s="141" t="s">
        <v>269</v>
      </c>
      <c r="H188" s="142">
        <v>1662.98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236</v>
      </c>
      <c r="AT188" s="150" t="s">
        <v>208</v>
      </c>
      <c r="AU188" s="150" t="s">
        <v>91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236</v>
      </c>
      <c r="BM188" s="150" t="s">
        <v>702</v>
      </c>
    </row>
    <row r="189" spans="2:65" s="1" customFormat="1" ht="19.2" x14ac:dyDescent="0.2">
      <c r="B189" s="32"/>
      <c r="D189" s="153" t="s">
        <v>220</v>
      </c>
      <c r="F189" s="160" t="s">
        <v>639</v>
      </c>
      <c r="I189" s="161"/>
      <c r="L189" s="32"/>
      <c r="M189" s="162"/>
      <c r="T189" s="59"/>
      <c r="AT189" s="17" t="s">
        <v>220</v>
      </c>
      <c r="AU189" s="17" t="s">
        <v>91</v>
      </c>
    </row>
    <row r="190" spans="2:65" s="11" customFormat="1" x14ac:dyDescent="0.2">
      <c r="B190" s="152"/>
      <c r="D190" s="153" t="s">
        <v>214</v>
      </c>
      <c r="E190" s="154" t="s">
        <v>1</v>
      </c>
      <c r="F190" s="155" t="s">
        <v>703</v>
      </c>
      <c r="H190" s="156">
        <v>1662.98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80</v>
      </c>
      <c r="AY190" s="154" t="s">
        <v>207</v>
      </c>
    </row>
    <row r="191" spans="2:65" s="1" customFormat="1" ht="24.15" customHeight="1" x14ac:dyDescent="0.2">
      <c r="B191" s="137"/>
      <c r="C191" s="138" t="s">
        <v>376</v>
      </c>
      <c r="D191" s="205" t="s">
        <v>208</v>
      </c>
      <c r="E191" s="139" t="s">
        <v>641</v>
      </c>
      <c r="F191" s="140" t="s">
        <v>642</v>
      </c>
      <c r="G191" s="141" t="s">
        <v>269</v>
      </c>
      <c r="H191" s="142">
        <v>75.59</v>
      </c>
      <c r="I191" s="143"/>
      <c r="J191" s="144">
        <f>ROUND(I191*H191,2)</f>
        <v>0</v>
      </c>
      <c r="K191" s="145"/>
      <c r="L191" s="32"/>
      <c r="M191" s="146" t="s">
        <v>1</v>
      </c>
      <c r="N191" s="147" t="s">
        <v>38</v>
      </c>
      <c r="P191" s="148">
        <f>O191*H191</f>
        <v>0</v>
      </c>
      <c r="Q191" s="148">
        <v>0</v>
      </c>
      <c r="R191" s="148">
        <f>Q191*H191</f>
        <v>0</v>
      </c>
      <c r="S191" s="148">
        <v>0</v>
      </c>
      <c r="T191" s="149">
        <f>S191*H191</f>
        <v>0</v>
      </c>
      <c r="AR191" s="150" t="s">
        <v>236</v>
      </c>
      <c r="AT191" s="150" t="s">
        <v>208</v>
      </c>
      <c r="AU191" s="150" t="s">
        <v>91</v>
      </c>
      <c r="AY191" s="17" t="s">
        <v>207</v>
      </c>
      <c r="BE191" s="151">
        <f>IF(N191="základná",J191,0)</f>
        <v>0</v>
      </c>
      <c r="BF191" s="151">
        <f>IF(N191="znížená",J191,0)</f>
        <v>0</v>
      </c>
      <c r="BG191" s="151">
        <f>IF(N191="zákl. prenesená",J191,0)</f>
        <v>0</v>
      </c>
      <c r="BH191" s="151">
        <f>IF(N191="zníž. prenesená",J191,0)</f>
        <v>0</v>
      </c>
      <c r="BI191" s="151">
        <f>IF(N191="nulová",J191,0)</f>
        <v>0</v>
      </c>
      <c r="BJ191" s="17" t="s">
        <v>91</v>
      </c>
      <c r="BK191" s="151">
        <f>ROUND(I191*H191,2)</f>
        <v>0</v>
      </c>
      <c r="BL191" s="17" t="s">
        <v>236</v>
      </c>
      <c r="BM191" s="150" t="s">
        <v>704</v>
      </c>
    </row>
    <row r="192" spans="2:65" s="1" customFormat="1" ht="19.2" x14ac:dyDescent="0.2">
      <c r="B192" s="32"/>
      <c r="D192" s="153" t="s">
        <v>220</v>
      </c>
      <c r="F192" s="160" t="s">
        <v>446</v>
      </c>
      <c r="I192" s="161"/>
      <c r="L192" s="32"/>
      <c r="M192" s="162"/>
      <c r="T192" s="59"/>
      <c r="AT192" s="17" t="s">
        <v>220</v>
      </c>
      <c r="AU192" s="17" t="s">
        <v>91</v>
      </c>
    </row>
    <row r="193" spans="2:65" s="11" customFormat="1" x14ac:dyDescent="0.2">
      <c r="B193" s="152"/>
      <c r="D193" s="153" t="s">
        <v>214</v>
      </c>
      <c r="E193" s="154" t="s">
        <v>1</v>
      </c>
      <c r="F193" s="155" t="s">
        <v>696</v>
      </c>
      <c r="H193" s="156">
        <v>75.59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80</v>
      </c>
      <c r="AY193" s="154" t="s">
        <v>207</v>
      </c>
    </row>
    <row r="194" spans="2:65" s="1" customFormat="1" ht="24.15" customHeight="1" x14ac:dyDescent="0.2">
      <c r="B194" s="137"/>
      <c r="C194" s="138" t="s">
        <v>381</v>
      </c>
      <c r="D194" s="194" t="s">
        <v>208</v>
      </c>
      <c r="E194" s="139" t="s">
        <v>705</v>
      </c>
      <c r="F194" s="140" t="s">
        <v>706</v>
      </c>
      <c r="G194" s="141" t="s">
        <v>269</v>
      </c>
      <c r="H194" s="142">
        <v>3318.9</v>
      </c>
      <c r="I194" s="143"/>
      <c r="J194" s="144">
        <f>ROUND(I194*H194,2)</f>
        <v>0</v>
      </c>
      <c r="K194" s="145"/>
      <c r="L194" s="32"/>
      <c r="M194" s="146" t="s">
        <v>1</v>
      </c>
      <c r="N194" s="147" t="s">
        <v>38</v>
      </c>
      <c r="P194" s="148">
        <f>O194*H194</f>
        <v>0</v>
      </c>
      <c r="Q194" s="148">
        <v>0</v>
      </c>
      <c r="R194" s="148">
        <f>Q194*H194</f>
        <v>0</v>
      </c>
      <c r="S194" s="148">
        <v>0</v>
      </c>
      <c r="T194" s="149">
        <f>S194*H194</f>
        <v>0</v>
      </c>
      <c r="AR194" s="150" t="s">
        <v>236</v>
      </c>
      <c r="AT194" s="150" t="s">
        <v>208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707</v>
      </c>
    </row>
    <row r="195" spans="2:65" s="11" customFormat="1" x14ac:dyDescent="0.2">
      <c r="B195" s="152"/>
      <c r="D195" s="153" t="s">
        <v>214</v>
      </c>
      <c r="E195" s="154" t="s">
        <v>1</v>
      </c>
      <c r="F195" s="155" t="s">
        <v>708</v>
      </c>
      <c r="H195" s="156">
        <v>3318.9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29</v>
      </c>
      <c r="AX195" s="11" t="s">
        <v>80</v>
      </c>
      <c r="AY195" s="154" t="s">
        <v>207</v>
      </c>
    </row>
    <row r="196" spans="2:65" s="1" customFormat="1" ht="24.15" customHeight="1" x14ac:dyDescent="0.2">
      <c r="B196" s="137"/>
      <c r="C196" s="138" t="s">
        <v>7</v>
      </c>
      <c r="D196" s="194" t="s">
        <v>208</v>
      </c>
      <c r="E196" s="139" t="s">
        <v>689</v>
      </c>
      <c r="F196" s="140" t="s">
        <v>690</v>
      </c>
      <c r="G196" s="141" t="s">
        <v>269</v>
      </c>
      <c r="H196" s="142">
        <v>1106.3</v>
      </c>
      <c r="I196" s="143"/>
      <c r="J196" s="144">
        <f>ROUND(I196*H196,2)</f>
        <v>0</v>
      </c>
      <c r="K196" s="145"/>
      <c r="L196" s="32"/>
      <c r="M196" s="146" t="s">
        <v>1</v>
      </c>
      <c r="N196" s="147" t="s">
        <v>38</v>
      </c>
      <c r="P196" s="148">
        <f>O196*H196</f>
        <v>0</v>
      </c>
      <c r="Q196" s="148">
        <v>0</v>
      </c>
      <c r="R196" s="148">
        <f>Q196*H196</f>
        <v>0</v>
      </c>
      <c r="S196" s="148">
        <v>0</v>
      </c>
      <c r="T196" s="149">
        <f>S196*H196</f>
        <v>0</v>
      </c>
      <c r="AR196" s="150" t="s">
        <v>236</v>
      </c>
      <c r="AT196" s="150" t="s">
        <v>208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709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710</v>
      </c>
      <c r="H197" s="156">
        <v>1106.3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80</v>
      </c>
      <c r="AY197" s="154" t="s">
        <v>207</v>
      </c>
    </row>
    <row r="198" spans="2:65" s="1" customFormat="1" ht="24.15" customHeight="1" x14ac:dyDescent="0.2">
      <c r="B198" s="137"/>
      <c r="C198" s="138" t="s">
        <v>388</v>
      </c>
      <c r="D198" s="194" t="s">
        <v>208</v>
      </c>
      <c r="E198" s="139" t="s">
        <v>414</v>
      </c>
      <c r="F198" s="140" t="s">
        <v>415</v>
      </c>
      <c r="G198" s="141" t="s">
        <v>269</v>
      </c>
      <c r="H198" s="142">
        <v>3318.9</v>
      </c>
      <c r="I198" s="143"/>
      <c r="J198" s="144">
        <f>ROUND(I198*H198,2)</f>
        <v>0</v>
      </c>
      <c r="K198" s="145"/>
      <c r="L198" s="32"/>
      <c r="M198" s="146" t="s">
        <v>1</v>
      </c>
      <c r="N198" s="147" t="s">
        <v>38</v>
      </c>
      <c r="P198" s="148">
        <f>O198*H198</f>
        <v>0</v>
      </c>
      <c r="Q198" s="148">
        <v>0</v>
      </c>
      <c r="R198" s="148">
        <f>Q198*H198</f>
        <v>0</v>
      </c>
      <c r="S198" s="148">
        <v>0</v>
      </c>
      <c r="T198" s="149">
        <f>S198*H198</f>
        <v>0</v>
      </c>
      <c r="AR198" s="150" t="s">
        <v>236</v>
      </c>
      <c r="AT198" s="150" t="s">
        <v>208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711</v>
      </c>
    </row>
    <row r="199" spans="2:65" s="1" customFormat="1" ht="19.2" x14ac:dyDescent="0.2">
      <c r="B199" s="32"/>
      <c r="D199" s="153" t="s">
        <v>220</v>
      </c>
      <c r="F199" s="160" t="s">
        <v>712</v>
      </c>
      <c r="I199" s="161"/>
      <c r="L199" s="32"/>
      <c r="M199" s="162"/>
      <c r="T199" s="59"/>
      <c r="AT199" s="17" t="s">
        <v>220</v>
      </c>
      <c r="AU199" s="17" t="s">
        <v>91</v>
      </c>
    </row>
    <row r="200" spans="2:65" s="11" customFormat="1" x14ac:dyDescent="0.2">
      <c r="B200" s="152"/>
      <c r="D200" s="153" t="s">
        <v>214</v>
      </c>
      <c r="E200" s="154" t="s">
        <v>1</v>
      </c>
      <c r="F200" s="155" t="s">
        <v>713</v>
      </c>
      <c r="H200" s="156">
        <v>3318.9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" customFormat="1" ht="24.15" customHeight="1" x14ac:dyDescent="0.2">
      <c r="B201" s="137"/>
      <c r="C201" s="138" t="s">
        <v>391</v>
      </c>
      <c r="D201" s="194" t="s">
        <v>208</v>
      </c>
      <c r="E201" s="139" t="s">
        <v>714</v>
      </c>
      <c r="F201" s="140" t="s">
        <v>715</v>
      </c>
      <c r="G201" s="141" t="s">
        <v>269</v>
      </c>
      <c r="H201" s="142">
        <v>3318.9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0</v>
      </c>
      <c r="R201" s="148">
        <f>Q201*H201</f>
        <v>0</v>
      </c>
      <c r="S201" s="148">
        <v>0</v>
      </c>
      <c r="T201" s="149">
        <f>S201*H201</f>
        <v>0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716</v>
      </c>
    </row>
    <row r="202" spans="2:65" s="1" customFormat="1" ht="19.2" x14ac:dyDescent="0.2">
      <c r="B202" s="32"/>
      <c r="D202" s="153" t="s">
        <v>220</v>
      </c>
      <c r="F202" s="160" t="s">
        <v>717</v>
      </c>
      <c r="I202" s="161"/>
      <c r="L202" s="32"/>
      <c r="M202" s="162"/>
      <c r="T202" s="59"/>
      <c r="AT202" s="17" t="s">
        <v>220</v>
      </c>
      <c r="AU202" s="17" t="s">
        <v>91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713</v>
      </c>
      <c r="H203" s="156">
        <v>3318.9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80</v>
      </c>
      <c r="AY203" s="154" t="s">
        <v>207</v>
      </c>
    </row>
    <row r="204" spans="2:65" s="1" customFormat="1" ht="21.75" customHeight="1" x14ac:dyDescent="0.2">
      <c r="B204" s="137"/>
      <c r="C204" s="138" t="s">
        <v>396</v>
      </c>
      <c r="D204" s="194" t="s">
        <v>208</v>
      </c>
      <c r="E204" s="139" t="s">
        <v>437</v>
      </c>
      <c r="F204" s="140" t="s">
        <v>438</v>
      </c>
      <c r="G204" s="141" t="s">
        <v>269</v>
      </c>
      <c r="H204" s="142">
        <v>3318.9</v>
      </c>
      <c r="I204" s="143"/>
      <c r="J204" s="144">
        <f>ROUND(I204*H204,2)</f>
        <v>0</v>
      </c>
      <c r="K204" s="145"/>
      <c r="L204" s="32"/>
      <c r="M204" s="146" t="s">
        <v>1</v>
      </c>
      <c r="N204" s="147" t="s">
        <v>38</v>
      </c>
      <c r="P204" s="148">
        <f>O204*H204</f>
        <v>0</v>
      </c>
      <c r="Q204" s="148">
        <v>0</v>
      </c>
      <c r="R204" s="148">
        <f>Q204*H204</f>
        <v>0</v>
      </c>
      <c r="S204" s="148">
        <v>0</v>
      </c>
      <c r="T204" s="149">
        <f>S204*H204</f>
        <v>0</v>
      </c>
      <c r="AR204" s="150" t="s">
        <v>236</v>
      </c>
      <c r="AT204" s="150" t="s">
        <v>208</v>
      </c>
      <c r="AU204" s="150" t="s">
        <v>91</v>
      </c>
      <c r="AY204" s="17" t="s">
        <v>207</v>
      </c>
      <c r="BE204" s="151">
        <f>IF(N204="základná",J204,0)</f>
        <v>0</v>
      </c>
      <c r="BF204" s="151">
        <f>IF(N204="znížená",J204,0)</f>
        <v>0</v>
      </c>
      <c r="BG204" s="151">
        <f>IF(N204="zákl. prenesená",J204,0)</f>
        <v>0</v>
      </c>
      <c r="BH204" s="151">
        <f>IF(N204="zníž. prenesená",J204,0)</f>
        <v>0</v>
      </c>
      <c r="BI204" s="151">
        <f>IF(N204="nulová",J204,0)</f>
        <v>0</v>
      </c>
      <c r="BJ204" s="17" t="s">
        <v>91</v>
      </c>
      <c r="BK204" s="151">
        <f>ROUND(I204*H204,2)</f>
        <v>0</v>
      </c>
      <c r="BL204" s="17" t="s">
        <v>236</v>
      </c>
      <c r="BM204" s="150" t="s">
        <v>718</v>
      </c>
    </row>
    <row r="205" spans="2:65" s="1" customFormat="1" ht="28.8" x14ac:dyDescent="0.2">
      <c r="B205" s="32"/>
      <c r="D205" s="153" t="s">
        <v>220</v>
      </c>
      <c r="F205" s="160" t="s">
        <v>719</v>
      </c>
      <c r="I205" s="161"/>
      <c r="L205" s="32"/>
      <c r="M205" s="162"/>
      <c r="T205" s="59"/>
      <c r="AT205" s="17" t="s">
        <v>220</v>
      </c>
      <c r="AU205" s="17" t="s">
        <v>91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720</v>
      </c>
      <c r="H206" s="156">
        <v>3318.9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80</v>
      </c>
      <c r="AY206" s="154" t="s">
        <v>207</v>
      </c>
    </row>
    <row r="207" spans="2:65" s="1" customFormat="1" ht="24.15" customHeight="1" x14ac:dyDescent="0.2">
      <c r="B207" s="137"/>
      <c r="C207" s="138" t="s">
        <v>399</v>
      </c>
      <c r="D207" s="197" t="s">
        <v>208</v>
      </c>
      <c r="E207" s="227" t="s">
        <v>414</v>
      </c>
      <c r="F207" s="228" t="s">
        <v>415</v>
      </c>
      <c r="G207" s="229" t="s">
        <v>269</v>
      </c>
      <c r="H207" s="230">
        <v>7461.5959999999995</v>
      </c>
      <c r="I207" s="143"/>
      <c r="J207" s="144">
        <f>ROUND(I207*H207,2)</f>
        <v>0</v>
      </c>
      <c r="K207" s="145"/>
      <c r="L207" s="32"/>
      <c r="M207" s="146" t="s">
        <v>1</v>
      </c>
      <c r="N207" s="147" t="s">
        <v>38</v>
      </c>
      <c r="P207" s="148">
        <f>O207*H207</f>
        <v>0</v>
      </c>
      <c r="Q207" s="148">
        <v>0</v>
      </c>
      <c r="R207" s="148">
        <f>Q207*H207</f>
        <v>0</v>
      </c>
      <c r="S207" s="148">
        <v>0</v>
      </c>
      <c r="T207" s="149">
        <f>S207*H207</f>
        <v>0</v>
      </c>
      <c r="AR207" s="150" t="s">
        <v>236</v>
      </c>
      <c r="AT207" s="150" t="s">
        <v>208</v>
      </c>
      <c r="AU207" s="150" t="s">
        <v>91</v>
      </c>
      <c r="AY207" s="17" t="s">
        <v>207</v>
      </c>
      <c r="BE207" s="151">
        <f>IF(N207="základná",J207,0)</f>
        <v>0</v>
      </c>
      <c r="BF207" s="151">
        <f>IF(N207="znížená",J207,0)</f>
        <v>0</v>
      </c>
      <c r="BG207" s="151">
        <f>IF(N207="zákl. prenesená",J207,0)</f>
        <v>0</v>
      </c>
      <c r="BH207" s="151">
        <f>IF(N207="zníž. prenesená",J207,0)</f>
        <v>0</v>
      </c>
      <c r="BI207" s="151">
        <f>IF(N207="nulová",J207,0)</f>
        <v>0</v>
      </c>
      <c r="BJ207" s="17" t="s">
        <v>91</v>
      </c>
      <c r="BK207" s="151">
        <f>ROUND(I207*H207,2)</f>
        <v>0</v>
      </c>
      <c r="BL207" s="17" t="s">
        <v>236</v>
      </c>
      <c r="BM207" s="150" t="s">
        <v>721</v>
      </c>
    </row>
    <row r="208" spans="2:65" s="13" customFormat="1" x14ac:dyDescent="0.2">
      <c r="B208" s="172"/>
      <c r="D208" s="153" t="s">
        <v>214</v>
      </c>
      <c r="E208" s="173" t="s">
        <v>1</v>
      </c>
      <c r="F208" s="174" t="s">
        <v>655</v>
      </c>
      <c r="H208" s="173" t="s">
        <v>1</v>
      </c>
      <c r="I208" s="175"/>
      <c r="L208" s="172"/>
      <c r="M208" s="176"/>
      <c r="T208" s="177"/>
      <c r="AT208" s="173" t="s">
        <v>214</v>
      </c>
      <c r="AU208" s="173" t="s">
        <v>91</v>
      </c>
      <c r="AV208" s="13" t="s">
        <v>80</v>
      </c>
      <c r="AW208" s="13" t="s">
        <v>29</v>
      </c>
      <c r="AX208" s="13" t="s">
        <v>72</v>
      </c>
      <c r="AY208" s="173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231" t="s">
        <v>722</v>
      </c>
      <c r="G209" s="232"/>
      <c r="H209" s="233">
        <v>1244.7860000000001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1" customFormat="1" x14ac:dyDescent="0.2">
      <c r="B210" s="152"/>
      <c r="D210" s="153" t="s">
        <v>214</v>
      </c>
      <c r="E210" s="154" t="s">
        <v>1</v>
      </c>
      <c r="F210" s="155" t="s">
        <v>723</v>
      </c>
      <c r="H210" s="156">
        <v>1325.47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72</v>
      </c>
      <c r="AY210" s="154" t="s">
        <v>207</v>
      </c>
    </row>
    <row r="211" spans="2:65" s="11" customFormat="1" x14ac:dyDescent="0.2">
      <c r="B211" s="152"/>
      <c r="D211" s="153" t="s">
        <v>214</v>
      </c>
      <c r="E211" s="154" t="s">
        <v>1</v>
      </c>
      <c r="F211" s="155" t="s">
        <v>724</v>
      </c>
      <c r="H211" s="156">
        <v>172.44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72</v>
      </c>
      <c r="AY211" s="154" t="s">
        <v>207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725</v>
      </c>
      <c r="H212" s="156">
        <v>362.6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661</v>
      </c>
      <c r="H213" s="156">
        <v>4356.3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4" customFormat="1" x14ac:dyDescent="0.2">
      <c r="B214" s="178"/>
      <c r="D214" s="153" t="s">
        <v>214</v>
      </c>
      <c r="E214" s="179" t="s">
        <v>1</v>
      </c>
      <c r="F214" s="180" t="s">
        <v>243</v>
      </c>
      <c r="H214" s="181">
        <v>7461.5960000000005</v>
      </c>
      <c r="I214" s="182"/>
      <c r="L214" s="178"/>
      <c r="M214" s="183"/>
      <c r="T214" s="184"/>
      <c r="AT214" s="179" t="s">
        <v>214</v>
      </c>
      <c r="AU214" s="179" t="s">
        <v>91</v>
      </c>
      <c r="AV214" s="14" t="s">
        <v>236</v>
      </c>
      <c r="AW214" s="14" t="s">
        <v>29</v>
      </c>
      <c r="AX214" s="14" t="s">
        <v>80</v>
      </c>
      <c r="AY214" s="179" t="s">
        <v>207</v>
      </c>
    </row>
    <row r="215" spans="2:65" s="1" customFormat="1" ht="37.799999999999997" customHeight="1" x14ac:dyDescent="0.2">
      <c r="B215" s="137"/>
      <c r="C215" s="138" t="s">
        <v>404</v>
      </c>
      <c r="D215" s="197" t="s">
        <v>208</v>
      </c>
      <c r="E215" s="227" t="s">
        <v>726</v>
      </c>
      <c r="F215" s="228" t="s">
        <v>727</v>
      </c>
      <c r="G215" s="229" t="s">
        <v>269</v>
      </c>
      <c r="H215" s="230">
        <v>7461.5959999999995</v>
      </c>
      <c r="I215" s="143"/>
      <c r="J215" s="144">
        <f>ROUND(I215*H215,2)</f>
        <v>0</v>
      </c>
      <c r="K215" s="145"/>
      <c r="L215" s="32"/>
      <c r="M215" s="146" t="s">
        <v>1</v>
      </c>
      <c r="N215" s="147" t="s">
        <v>38</v>
      </c>
      <c r="P215" s="148">
        <f>O215*H215</f>
        <v>0</v>
      </c>
      <c r="Q215" s="148">
        <v>0</v>
      </c>
      <c r="R215" s="148">
        <f>Q215*H215</f>
        <v>0</v>
      </c>
      <c r="S215" s="148">
        <v>0</v>
      </c>
      <c r="T215" s="149">
        <f>S215*H215</f>
        <v>0</v>
      </c>
      <c r="AR215" s="150" t="s">
        <v>236</v>
      </c>
      <c r="AT215" s="150" t="s">
        <v>208</v>
      </c>
      <c r="AU215" s="150" t="s">
        <v>91</v>
      </c>
      <c r="AY215" s="17" t="s">
        <v>207</v>
      </c>
      <c r="BE215" s="151">
        <f>IF(N215="základná",J215,0)</f>
        <v>0</v>
      </c>
      <c r="BF215" s="151">
        <f>IF(N215="znížená",J215,0)</f>
        <v>0</v>
      </c>
      <c r="BG215" s="151">
        <f>IF(N215="zákl. prenesená",J215,0)</f>
        <v>0</v>
      </c>
      <c r="BH215" s="151">
        <f>IF(N215="zníž. prenesená",J215,0)</f>
        <v>0</v>
      </c>
      <c r="BI215" s="151">
        <f>IF(N215="nulová",J215,0)</f>
        <v>0</v>
      </c>
      <c r="BJ215" s="17" t="s">
        <v>91</v>
      </c>
      <c r="BK215" s="151">
        <f>ROUND(I215*H215,2)</f>
        <v>0</v>
      </c>
      <c r="BL215" s="17" t="s">
        <v>236</v>
      </c>
      <c r="BM215" s="150" t="s">
        <v>728</v>
      </c>
    </row>
    <row r="216" spans="2:65" s="13" customFormat="1" x14ac:dyDescent="0.2">
      <c r="B216" s="172"/>
      <c r="D216" s="153" t="s">
        <v>214</v>
      </c>
      <c r="E216" s="173" t="s">
        <v>1</v>
      </c>
      <c r="F216" s="174" t="s">
        <v>655</v>
      </c>
      <c r="H216" s="173" t="s">
        <v>1</v>
      </c>
      <c r="I216" s="175"/>
      <c r="L216" s="172"/>
      <c r="M216" s="176"/>
      <c r="T216" s="177"/>
      <c r="AT216" s="173" t="s">
        <v>214</v>
      </c>
      <c r="AU216" s="173" t="s">
        <v>91</v>
      </c>
      <c r="AV216" s="13" t="s">
        <v>80</v>
      </c>
      <c r="AW216" s="13" t="s">
        <v>29</v>
      </c>
      <c r="AX216" s="13" t="s">
        <v>72</v>
      </c>
      <c r="AY216" s="173" t="s">
        <v>207</v>
      </c>
    </row>
    <row r="217" spans="2:65" s="11" customFormat="1" x14ac:dyDescent="0.2">
      <c r="B217" s="152"/>
      <c r="D217" s="153" t="s">
        <v>214</v>
      </c>
      <c r="E217" s="154" t="s">
        <v>1</v>
      </c>
      <c r="F217" s="231" t="s">
        <v>722</v>
      </c>
      <c r="G217" s="232"/>
      <c r="H217" s="233">
        <v>1244.7860000000001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72</v>
      </c>
      <c r="AY217" s="154" t="s">
        <v>207</v>
      </c>
    </row>
    <row r="218" spans="2:65" s="11" customFormat="1" x14ac:dyDescent="0.2">
      <c r="B218" s="152"/>
      <c r="D218" s="153" t="s">
        <v>214</v>
      </c>
      <c r="E218" s="154" t="s">
        <v>1</v>
      </c>
      <c r="F218" s="155" t="s">
        <v>723</v>
      </c>
      <c r="H218" s="156">
        <v>1325.47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29</v>
      </c>
      <c r="AX218" s="11" t="s">
        <v>72</v>
      </c>
      <c r="AY218" s="154" t="s">
        <v>207</v>
      </c>
    </row>
    <row r="219" spans="2:65" s="11" customFormat="1" x14ac:dyDescent="0.2">
      <c r="B219" s="152"/>
      <c r="D219" s="153" t="s">
        <v>214</v>
      </c>
      <c r="E219" s="154" t="s">
        <v>1</v>
      </c>
      <c r="F219" s="155" t="s">
        <v>724</v>
      </c>
      <c r="H219" s="156">
        <v>172.44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72</v>
      </c>
      <c r="AY219" s="154" t="s">
        <v>207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725</v>
      </c>
      <c r="H220" s="156">
        <v>362.6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661</v>
      </c>
      <c r="H221" s="156">
        <v>4356.3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4" customFormat="1" x14ac:dyDescent="0.2">
      <c r="B222" s="178"/>
      <c r="D222" s="153" t="s">
        <v>214</v>
      </c>
      <c r="E222" s="179" t="s">
        <v>1</v>
      </c>
      <c r="F222" s="180" t="s">
        <v>243</v>
      </c>
      <c r="H222" s="181">
        <v>7461.5960000000005</v>
      </c>
      <c r="I222" s="182"/>
      <c r="L222" s="178"/>
      <c r="M222" s="183"/>
      <c r="T222" s="184"/>
      <c r="AT222" s="179" t="s">
        <v>214</v>
      </c>
      <c r="AU222" s="179" t="s">
        <v>91</v>
      </c>
      <c r="AV222" s="14" t="s">
        <v>236</v>
      </c>
      <c r="AW222" s="14" t="s">
        <v>29</v>
      </c>
      <c r="AX222" s="14" t="s">
        <v>80</v>
      </c>
      <c r="AY222" s="179" t="s">
        <v>207</v>
      </c>
    </row>
    <row r="223" spans="2:65" s="1" customFormat="1" ht="44.25" customHeight="1" x14ac:dyDescent="0.2">
      <c r="B223" s="137"/>
      <c r="C223" s="138" t="s">
        <v>407</v>
      </c>
      <c r="D223" s="197" t="s">
        <v>208</v>
      </c>
      <c r="E223" s="227" t="s">
        <v>729</v>
      </c>
      <c r="F223" s="228" t="s">
        <v>730</v>
      </c>
      <c r="G223" s="229" t="s">
        <v>269</v>
      </c>
      <c r="H223" s="230">
        <v>164155.11199999999</v>
      </c>
      <c r="I223" s="143"/>
      <c r="J223" s="144">
        <f>ROUND(I223*H223,2)</f>
        <v>0</v>
      </c>
      <c r="K223" s="145"/>
      <c r="L223" s="32"/>
      <c r="M223" s="146" t="s">
        <v>1</v>
      </c>
      <c r="N223" s="147" t="s">
        <v>38</v>
      </c>
      <c r="P223" s="148">
        <f>O223*H223</f>
        <v>0</v>
      </c>
      <c r="Q223" s="148">
        <v>0</v>
      </c>
      <c r="R223" s="148">
        <f>Q223*H223</f>
        <v>0</v>
      </c>
      <c r="S223" s="148">
        <v>0</v>
      </c>
      <c r="T223" s="149">
        <f>S223*H223</f>
        <v>0</v>
      </c>
      <c r="AR223" s="150" t="s">
        <v>236</v>
      </c>
      <c r="AT223" s="150" t="s">
        <v>208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731</v>
      </c>
    </row>
    <row r="224" spans="2:65" s="1" customFormat="1" ht="19.2" x14ac:dyDescent="0.2">
      <c r="B224" s="32"/>
      <c r="D224" s="153" t="s">
        <v>220</v>
      </c>
      <c r="F224" s="160" t="s">
        <v>539</v>
      </c>
      <c r="I224" s="161"/>
      <c r="L224" s="32"/>
      <c r="M224" s="162"/>
      <c r="T224" s="59"/>
      <c r="AT224" s="17" t="s">
        <v>220</v>
      </c>
      <c r="AU224" s="17" t="s">
        <v>91</v>
      </c>
    </row>
    <row r="225" spans="2:65" s="13" customFormat="1" x14ac:dyDescent="0.2">
      <c r="B225" s="172"/>
      <c r="D225" s="153" t="s">
        <v>214</v>
      </c>
      <c r="E225" s="173" t="s">
        <v>1</v>
      </c>
      <c r="F225" s="174" t="s">
        <v>655</v>
      </c>
      <c r="H225" s="173" t="s">
        <v>1</v>
      </c>
      <c r="I225" s="175"/>
      <c r="L225" s="172"/>
      <c r="M225" s="176"/>
      <c r="T225" s="177"/>
      <c r="AT225" s="173" t="s">
        <v>214</v>
      </c>
      <c r="AU225" s="173" t="s">
        <v>91</v>
      </c>
      <c r="AV225" s="13" t="s">
        <v>80</v>
      </c>
      <c r="AW225" s="13" t="s">
        <v>29</v>
      </c>
      <c r="AX225" s="13" t="s">
        <v>72</v>
      </c>
      <c r="AY225" s="173" t="s">
        <v>207</v>
      </c>
    </row>
    <row r="226" spans="2:65" s="11" customFormat="1" ht="20.399999999999999" x14ac:dyDescent="0.2">
      <c r="B226" s="152"/>
      <c r="D226" s="153" t="s">
        <v>214</v>
      </c>
      <c r="E226" s="154" t="s">
        <v>1</v>
      </c>
      <c r="F226" s="231" t="s">
        <v>732</v>
      </c>
      <c r="G226" s="232"/>
      <c r="H226" s="233">
        <v>27385.292000000001</v>
      </c>
      <c r="I226" s="157"/>
      <c r="L226" s="152"/>
      <c r="M226" s="158"/>
      <c r="T226" s="159"/>
      <c r="AT226" s="154" t="s">
        <v>214</v>
      </c>
      <c r="AU226" s="154" t="s">
        <v>91</v>
      </c>
      <c r="AV226" s="11" t="s">
        <v>91</v>
      </c>
      <c r="AW226" s="11" t="s">
        <v>29</v>
      </c>
      <c r="AX226" s="11" t="s">
        <v>72</v>
      </c>
      <c r="AY226" s="154" t="s">
        <v>207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733</v>
      </c>
      <c r="H227" s="156">
        <v>29160.34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72</v>
      </c>
      <c r="AY227" s="154" t="s">
        <v>207</v>
      </c>
    </row>
    <row r="228" spans="2:65" s="11" customFormat="1" x14ac:dyDescent="0.2">
      <c r="B228" s="152"/>
      <c r="D228" s="153" t="s">
        <v>214</v>
      </c>
      <c r="E228" s="154" t="s">
        <v>1</v>
      </c>
      <c r="F228" s="155" t="s">
        <v>734</v>
      </c>
      <c r="H228" s="156">
        <v>3793.68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29</v>
      </c>
      <c r="AX228" s="11" t="s">
        <v>72</v>
      </c>
      <c r="AY228" s="154" t="s">
        <v>207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735</v>
      </c>
      <c r="H229" s="156">
        <v>7977.2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72</v>
      </c>
      <c r="AY229" s="154" t="s">
        <v>207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736</v>
      </c>
      <c r="H230" s="156">
        <v>95838.6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72</v>
      </c>
      <c r="AY230" s="154" t="s">
        <v>207</v>
      </c>
    </row>
    <row r="231" spans="2:65" s="14" customFormat="1" x14ac:dyDescent="0.2">
      <c r="B231" s="178"/>
      <c r="D231" s="153" t="s">
        <v>214</v>
      </c>
      <c r="E231" s="179" t="s">
        <v>1</v>
      </c>
      <c r="F231" s="180" t="s">
        <v>243</v>
      </c>
      <c r="H231" s="181">
        <v>164155.11200000002</v>
      </c>
      <c r="I231" s="182"/>
      <c r="L231" s="178"/>
      <c r="M231" s="183"/>
      <c r="T231" s="184"/>
      <c r="AT231" s="179" t="s">
        <v>214</v>
      </c>
      <c r="AU231" s="179" t="s">
        <v>91</v>
      </c>
      <c r="AV231" s="14" t="s">
        <v>236</v>
      </c>
      <c r="AW231" s="14" t="s">
        <v>29</v>
      </c>
      <c r="AX231" s="14" t="s">
        <v>80</v>
      </c>
      <c r="AY231" s="179" t="s">
        <v>207</v>
      </c>
    </row>
    <row r="232" spans="2:65" s="1" customFormat="1" ht="24.15" customHeight="1" x14ac:dyDescent="0.2">
      <c r="B232" s="137"/>
      <c r="C232" s="138" t="s">
        <v>413</v>
      </c>
      <c r="D232" s="197" t="s">
        <v>208</v>
      </c>
      <c r="E232" s="227" t="s">
        <v>714</v>
      </c>
      <c r="F232" s="228" t="s">
        <v>715</v>
      </c>
      <c r="G232" s="229" t="s">
        <v>269</v>
      </c>
      <c r="H232" s="230">
        <v>7461.5959999999995</v>
      </c>
      <c r="I232" s="143"/>
      <c r="J232" s="144">
        <f>ROUND(I232*H232,2)</f>
        <v>0</v>
      </c>
      <c r="K232" s="145"/>
      <c r="L232" s="32"/>
      <c r="M232" s="146" t="s">
        <v>1</v>
      </c>
      <c r="N232" s="147" t="s">
        <v>38</v>
      </c>
      <c r="P232" s="148">
        <f>O232*H232</f>
        <v>0</v>
      </c>
      <c r="Q232" s="148">
        <v>0</v>
      </c>
      <c r="R232" s="148">
        <f>Q232*H232</f>
        <v>0</v>
      </c>
      <c r="S232" s="148">
        <v>0</v>
      </c>
      <c r="T232" s="149">
        <f>S232*H232</f>
        <v>0</v>
      </c>
      <c r="AR232" s="150" t="s">
        <v>236</v>
      </c>
      <c r="AT232" s="150" t="s">
        <v>208</v>
      </c>
      <c r="AU232" s="150" t="s">
        <v>91</v>
      </c>
      <c r="AY232" s="17" t="s">
        <v>207</v>
      </c>
      <c r="BE232" s="151">
        <f>IF(N232="základná",J232,0)</f>
        <v>0</v>
      </c>
      <c r="BF232" s="151">
        <f>IF(N232="znížená",J232,0)</f>
        <v>0</v>
      </c>
      <c r="BG232" s="151">
        <f>IF(N232="zákl. prenesená",J232,0)</f>
        <v>0</v>
      </c>
      <c r="BH232" s="151">
        <f>IF(N232="zníž. prenesená",J232,0)</f>
        <v>0</v>
      </c>
      <c r="BI232" s="151">
        <f>IF(N232="nulová",J232,0)</f>
        <v>0</v>
      </c>
      <c r="BJ232" s="17" t="s">
        <v>91</v>
      </c>
      <c r="BK232" s="151">
        <f>ROUND(I232*H232,2)</f>
        <v>0</v>
      </c>
      <c r="BL232" s="17" t="s">
        <v>236</v>
      </c>
      <c r="BM232" s="150" t="s">
        <v>737</v>
      </c>
    </row>
    <row r="233" spans="2:65" s="13" customFormat="1" x14ac:dyDescent="0.2">
      <c r="B233" s="172"/>
      <c r="D233" s="153" t="s">
        <v>214</v>
      </c>
      <c r="E233" s="173" t="s">
        <v>1</v>
      </c>
      <c r="F233" s="174" t="s">
        <v>655</v>
      </c>
      <c r="H233" s="173" t="s">
        <v>1</v>
      </c>
      <c r="I233" s="175"/>
      <c r="L233" s="172"/>
      <c r="M233" s="176"/>
      <c r="T233" s="177"/>
      <c r="AT233" s="173" t="s">
        <v>214</v>
      </c>
      <c r="AU233" s="173" t="s">
        <v>91</v>
      </c>
      <c r="AV233" s="13" t="s">
        <v>80</v>
      </c>
      <c r="AW233" s="13" t="s">
        <v>29</v>
      </c>
      <c r="AX233" s="13" t="s">
        <v>72</v>
      </c>
      <c r="AY233" s="173" t="s">
        <v>207</v>
      </c>
    </row>
    <row r="234" spans="2:65" s="11" customFormat="1" x14ac:dyDescent="0.2">
      <c r="B234" s="152"/>
      <c r="D234" s="153" t="s">
        <v>214</v>
      </c>
      <c r="E234" s="154" t="s">
        <v>1</v>
      </c>
      <c r="F234" s="231" t="s">
        <v>722</v>
      </c>
      <c r="G234" s="232"/>
      <c r="H234" s="233">
        <v>1244.7860000000001</v>
      </c>
      <c r="I234" s="157"/>
      <c r="L234" s="152"/>
      <c r="M234" s="158"/>
      <c r="T234" s="159"/>
      <c r="AT234" s="154" t="s">
        <v>214</v>
      </c>
      <c r="AU234" s="154" t="s">
        <v>91</v>
      </c>
      <c r="AV234" s="11" t="s">
        <v>91</v>
      </c>
      <c r="AW234" s="11" t="s">
        <v>29</v>
      </c>
      <c r="AX234" s="11" t="s">
        <v>72</v>
      </c>
      <c r="AY234" s="154" t="s">
        <v>207</v>
      </c>
    </row>
    <row r="235" spans="2:65" s="11" customFormat="1" x14ac:dyDescent="0.2">
      <c r="B235" s="152"/>
      <c r="D235" s="153" t="s">
        <v>214</v>
      </c>
      <c r="E235" s="154" t="s">
        <v>1</v>
      </c>
      <c r="F235" s="155" t="s">
        <v>723</v>
      </c>
      <c r="H235" s="156">
        <v>1325.47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72</v>
      </c>
      <c r="AY235" s="154" t="s">
        <v>207</v>
      </c>
    </row>
    <row r="236" spans="2:65" s="11" customFormat="1" x14ac:dyDescent="0.2">
      <c r="B236" s="152"/>
      <c r="D236" s="153" t="s">
        <v>214</v>
      </c>
      <c r="E236" s="154" t="s">
        <v>1</v>
      </c>
      <c r="F236" s="155" t="s">
        <v>724</v>
      </c>
      <c r="H236" s="156">
        <v>172.44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72</v>
      </c>
      <c r="AY236" s="154" t="s">
        <v>207</v>
      </c>
    </row>
    <row r="237" spans="2:65" s="11" customFormat="1" x14ac:dyDescent="0.2">
      <c r="B237" s="152"/>
      <c r="D237" s="153" t="s">
        <v>214</v>
      </c>
      <c r="E237" s="154" t="s">
        <v>1</v>
      </c>
      <c r="F237" s="155" t="s">
        <v>725</v>
      </c>
      <c r="H237" s="156">
        <v>362.6</v>
      </c>
      <c r="I237" s="157"/>
      <c r="L237" s="152"/>
      <c r="M237" s="158"/>
      <c r="T237" s="159"/>
      <c r="AT237" s="154" t="s">
        <v>214</v>
      </c>
      <c r="AU237" s="154" t="s">
        <v>91</v>
      </c>
      <c r="AV237" s="11" t="s">
        <v>91</v>
      </c>
      <c r="AW237" s="11" t="s">
        <v>29</v>
      </c>
      <c r="AX237" s="11" t="s">
        <v>72</v>
      </c>
      <c r="AY237" s="154" t="s">
        <v>207</v>
      </c>
    </row>
    <row r="238" spans="2:65" s="11" customFormat="1" x14ac:dyDescent="0.2">
      <c r="B238" s="152"/>
      <c r="D238" s="153" t="s">
        <v>214</v>
      </c>
      <c r="E238" s="154" t="s">
        <v>1</v>
      </c>
      <c r="F238" s="155" t="s">
        <v>661</v>
      </c>
      <c r="H238" s="156">
        <v>4356.3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72</v>
      </c>
      <c r="AY238" s="154" t="s">
        <v>207</v>
      </c>
    </row>
    <row r="239" spans="2:65" s="14" customFormat="1" x14ac:dyDescent="0.2">
      <c r="B239" s="178"/>
      <c r="D239" s="153" t="s">
        <v>214</v>
      </c>
      <c r="E239" s="179" t="s">
        <v>1</v>
      </c>
      <c r="F239" s="180" t="s">
        <v>243</v>
      </c>
      <c r="H239" s="181">
        <v>7461.5960000000005</v>
      </c>
      <c r="I239" s="182"/>
      <c r="L239" s="178"/>
      <c r="M239" s="183"/>
      <c r="T239" s="184"/>
      <c r="AT239" s="179" t="s">
        <v>214</v>
      </c>
      <c r="AU239" s="179" t="s">
        <v>91</v>
      </c>
      <c r="AV239" s="14" t="s">
        <v>236</v>
      </c>
      <c r="AW239" s="14" t="s">
        <v>29</v>
      </c>
      <c r="AX239" s="14" t="s">
        <v>80</v>
      </c>
      <c r="AY239" s="179" t="s">
        <v>207</v>
      </c>
    </row>
    <row r="240" spans="2:65" s="1" customFormat="1" ht="24.15" customHeight="1" x14ac:dyDescent="0.2">
      <c r="B240" s="137"/>
      <c r="C240" s="138" t="s">
        <v>430</v>
      </c>
      <c r="D240" s="138" t="s">
        <v>208</v>
      </c>
      <c r="E240" s="139" t="s">
        <v>738</v>
      </c>
      <c r="F240" s="140" t="s">
        <v>739</v>
      </c>
      <c r="G240" s="141" t="s">
        <v>269</v>
      </c>
      <c r="H240" s="142">
        <v>4356.3</v>
      </c>
      <c r="I240" s="143"/>
      <c r="J240" s="144">
        <f>ROUND(I240*H240,2)</f>
        <v>0</v>
      </c>
      <c r="K240" s="145"/>
      <c r="L240" s="32"/>
      <c r="M240" s="146" t="s">
        <v>1</v>
      </c>
      <c r="N240" s="147" t="s">
        <v>38</v>
      </c>
      <c r="P240" s="148">
        <f>O240*H240</f>
        <v>0</v>
      </c>
      <c r="Q240" s="148">
        <v>0</v>
      </c>
      <c r="R240" s="148">
        <f>Q240*H240</f>
        <v>0</v>
      </c>
      <c r="S240" s="148">
        <v>0</v>
      </c>
      <c r="T240" s="149">
        <f>S240*H240</f>
        <v>0</v>
      </c>
      <c r="AR240" s="150" t="s">
        <v>236</v>
      </c>
      <c r="AT240" s="150" t="s">
        <v>208</v>
      </c>
      <c r="AU240" s="150" t="s">
        <v>91</v>
      </c>
      <c r="AY240" s="17" t="s">
        <v>207</v>
      </c>
      <c r="BE240" s="151">
        <f>IF(N240="základná",J240,0)</f>
        <v>0</v>
      </c>
      <c r="BF240" s="151">
        <f>IF(N240="znížená",J240,0)</f>
        <v>0</v>
      </c>
      <c r="BG240" s="151">
        <f>IF(N240="zákl. prenesená",J240,0)</f>
        <v>0</v>
      </c>
      <c r="BH240" s="151">
        <f>IF(N240="zníž. prenesená",J240,0)</f>
        <v>0</v>
      </c>
      <c r="BI240" s="151">
        <f>IF(N240="nulová",J240,0)</f>
        <v>0</v>
      </c>
      <c r="BJ240" s="17" t="s">
        <v>91</v>
      </c>
      <c r="BK240" s="151">
        <f>ROUND(I240*H240,2)</f>
        <v>0</v>
      </c>
      <c r="BL240" s="17" t="s">
        <v>236</v>
      </c>
      <c r="BM240" s="150" t="s">
        <v>740</v>
      </c>
    </row>
    <row r="241" spans="2:65" s="11" customFormat="1" x14ac:dyDescent="0.2">
      <c r="B241" s="152"/>
      <c r="D241" s="153" t="s">
        <v>214</v>
      </c>
      <c r="E241" s="154" t="s">
        <v>1</v>
      </c>
      <c r="F241" s="155" t="s">
        <v>741</v>
      </c>
      <c r="H241" s="156">
        <v>4356.3</v>
      </c>
      <c r="I241" s="157"/>
      <c r="L241" s="152"/>
      <c r="M241" s="158"/>
      <c r="T241" s="159"/>
      <c r="AT241" s="154" t="s">
        <v>214</v>
      </c>
      <c r="AU241" s="154" t="s">
        <v>91</v>
      </c>
      <c r="AV241" s="11" t="s">
        <v>91</v>
      </c>
      <c r="AW241" s="11" t="s">
        <v>29</v>
      </c>
      <c r="AX241" s="11" t="s">
        <v>80</v>
      </c>
      <c r="AY241" s="154" t="s">
        <v>207</v>
      </c>
    </row>
    <row r="242" spans="2:65" s="1" customFormat="1" ht="16.5" customHeight="1" x14ac:dyDescent="0.2">
      <c r="B242" s="137"/>
      <c r="C242" s="206" t="s">
        <v>436</v>
      </c>
      <c r="D242" s="206" t="s">
        <v>742</v>
      </c>
      <c r="E242" s="207" t="s">
        <v>743</v>
      </c>
      <c r="F242" s="208" t="s">
        <v>744</v>
      </c>
      <c r="G242" s="209" t="s">
        <v>469</v>
      </c>
      <c r="H242" s="210">
        <v>7835.94</v>
      </c>
      <c r="I242" s="211"/>
      <c r="J242" s="212">
        <f>ROUND(I242*H242,2)</f>
        <v>0</v>
      </c>
      <c r="K242" s="213"/>
      <c r="L242" s="214"/>
      <c r="M242" s="215" t="s">
        <v>1</v>
      </c>
      <c r="N242" s="216" t="s">
        <v>38</v>
      </c>
      <c r="P242" s="148">
        <f>O242*H242</f>
        <v>0</v>
      </c>
      <c r="Q242" s="148">
        <v>1</v>
      </c>
      <c r="R242" s="148">
        <f>Q242*H242</f>
        <v>7835.94</v>
      </c>
      <c r="S242" s="148">
        <v>0</v>
      </c>
      <c r="T242" s="149">
        <f>S242*H242</f>
        <v>0</v>
      </c>
      <c r="AR242" s="150" t="s">
        <v>320</v>
      </c>
      <c r="AT242" s="150" t="s">
        <v>742</v>
      </c>
      <c r="AU242" s="150" t="s">
        <v>91</v>
      </c>
      <c r="AY242" s="17" t="s">
        <v>207</v>
      </c>
      <c r="BE242" s="151">
        <f>IF(N242="základná",J242,0)</f>
        <v>0</v>
      </c>
      <c r="BF242" s="151">
        <f>IF(N242="znížená",J242,0)</f>
        <v>0</v>
      </c>
      <c r="BG242" s="151">
        <f>IF(N242="zákl. prenesená",J242,0)</f>
        <v>0</v>
      </c>
      <c r="BH242" s="151">
        <f>IF(N242="zníž. prenesená",J242,0)</f>
        <v>0</v>
      </c>
      <c r="BI242" s="151">
        <f>IF(N242="nulová",J242,0)</f>
        <v>0</v>
      </c>
      <c r="BJ242" s="17" t="s">
        <v>91</v>
      </c>
      <c r="BK242" s="151">
        <f>ROUND(I242*H242,2)</f>
        <v>0</v>
      </c>
      <c r="BL242" s="17" t="s">
        <v>236</v>
      </c>
      <c r="BM242" s="150" t="s">
        <v>745</v>
      </c>
    </row>
    <row r="243" spans="2:65" s="11" customFormat="1" x14ac:dyDescent="0.2">
      <c r="B243" s="152"/>
      <c r="D243" s="153" t="s">
        <v>214</v>
      </c>
      <c r="E243" s="154" t="s">
        <v>1</v>
      </c>
      <c r="F243" s="155" t="s">
        <v>746</v>
      </c>
      <c r="H243" s="156">
        <v>4353.3</v>
      </c>
      <c r="I243" s="157"/>
      <c r="L243" s="152"/>
      <c r="M243" s="158"/>
      <c r="T243" s="159"/>
      <c r="AT243" s="154" t="s">
        <v>214</v>
      </c>
      <c r="AU243" s="154" t="s">
        <v>91</v>
      </c>
      <c r="AV243" s="11" t="s">
        <v>91</v>
      </c>
      <c r="AW243" s="11" t="s">
        <v>29</v>
      </c>
      <c r="AX243" s="11" t="s">
        <v>80</v>
      </c>
      <c r="AY243" s="154" t="s">
        <v>207</v>
      </c>
    </row>
    <row r="244" spans="2:65" s="11" customFormat="1" x14ac:dyDescent="0.2">
      <c r="B244" s="152"/>
      <c r="D244" s="153" t="s">
        <v>214</v>
      </c>
      <c r="F244" s="155" t="s">
        <v>747</v>
      </c>
      <c r="H244" s="156">
        <v>7835.94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3</v>
      </c>
      <c r="AX244" s="11" t="s">
        <v>80</v>
      </c>
      <c r="AY244" s="154" t="s">
        <v>207</v>
      </c>
    </row>
    <row r="245" spans="2:65" s="1" customFormat="1" ht="24.15" customHeight="1" x14ac:dyDescent="0.2">
      <c r="B245" s="137"/>
      <c r="C245" s="138" t="s">
        <v>442</v>
      </c>
      <c r="D245" s="193" t="s">
        <v>208</v>
      </c>
      <c r="E245" s="139" t="s">
        <v>467</v>
      </c>
      <c r="F245" s="140" t="s">
        <v>468</v>
      </c>
      <c r="G245" s="141" t="s">
        <v>469</v>
      </c>
      <c r="H245" s="142">
        <v>12010.540999999999</v>
      </c>
      <c r="I245" s="143"/>
      <c r="J245" s="144">
        <f>ROUND(I245*H245,2)</f>
        <v>0</v>
      </c>
      <c r="K245" s="145"/>
      <c r="L245" s="32"/>
      <c r="M245" s="146" t="s">
        <v>1</v>
      </c>
      <c r="N245" s="147" t="s">
        <v>38</v>
      </c>
      <c r="P245" s="148">
        <f>O245*H245</f>
        <v>0</v>
      </c>
      <c r="Q245" s="148">
        <v>0</v>
      </c>
      <c r="R245" s="148">
        <f>Q245*H245</f>
        <v>0</v>
      </c>
      <c r="S245" s="148">
        <v>0</v>
      </c>
      <c r="T245" s="149">
        <f>S245*H245</f>
        <v>0</v>
      </c>
      <c r="AR245" s="150" t="s">
        <v>236</v>
      </c>
      <c r="AT245" s="150" t="s">
        <v>208</v>
      </c>
      <c r="AU245" s="150" t="s">
        <v>91</v>
      </c>
      <c r="AY245" s="17" t="s">
        <v>207</v>
      </c>
      <c r="BE245" s="151">
        <f>IF(N245="základná",J245,0)</f>
        <v>0</v>
      </c>
      <c r="BF245" s="151">
        <f>IF(N245="znížená",J245,0)</f>
        <v>0</v>
      </c>
      <c r="BG245" s="151">
        <f>IF(N245="zákl. prenesená",J245,0)</f>
        <v>0</v>
      </c>
      <c r="BH245" s="151">
        <f>IF(N245="zníž. prenesená",J245,0)</f>
        <v>0</v>
      </c>
      <c r="BI245" s="151">
        <f>IF(N245="nulová",J245,0)</f>
        <v>0</v>
      </c>
      <c r="BJ245" s="17" t="s">
        <v>91</v>
      </c>
      <c r="BK245" s="151">
        <f>ROUND(I245*H245,2)</f>
        <v>0</v>
      </c>
      <c r="BL245" s="17" t="s">
        <v>236</v>
      </c>
      <c r="BM245" s="150" t="s">
        <v>748</v>
      </c>
    </row>
    <row r="246" spans="2:65" s="13" customFormat="1" x14ac:dyDescent="0.2">
      <c r="B246" s="172"/>
      <c r="D246" s="153" t="s">
        <v>214</v>
      </c>
      <c r="E246" s="173" t="s">
        <v>1</v>
      </c>
      <c r="F246" s="174" t="s">
        <v>655</v>
      </c>
      <c r="H246" s="173" t="s">
        <v>1</v>
      </c>
      <c r="I246" s="175"/>
      <c r="L246" s="172"/>
      <c r="M246" s="176"/>
      <c r="T246" s="177"/>
      <c r="AT246" s="173" t="s">
        <v>214</v>
      </c>
      <c r="AU246" s="173" t="s">
        <v>91</v>
      </c>
      <c r="AV246" s="13" t="s">
        <v>80</v>
      </c>
      <c r="AW246" s="13" t="s">
        <v>29</v>
      </c>
      <c r="AX246" s="13" t="s">
        <v>72</v>
      </c>
      <c r="AY246" s="173" t="s">
        <v>207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749</v>
      </c>
      <c r="H247" s="156">
        <v>90.254999999999995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72</v>
      </c>
      <c r="AY247" s="154" t="s">
        <v>207</v>
      </c>
    </row>
    <row r="248" spans="2:65" s="11" customFormat="1" x14ac:dyDescent="0.2">
      <c r="B248" s="152"/>
      <c r="D248" s="153" t="s">
        <v>214</v>
      </c>
      <c r="E248" s="154" t="s">
        <v>1</v>
      </c>
      <c r="F248" s="155" t="s">
        <v>750</v>
      </c>
      <c r="H248" s="156">
        <v>136.06200000000001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29</v>
      </c>
      <c r="AX248" s="11" t="s">
        <v>72</v>
      </c>
      <c r="AY248" s="154" t="s">
        <v>207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751</v>
      </c>
      <c r="H249" s="156">
        <v>1462.624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72</v>
      </c>
      <c r="AY249" s="154" t="s">
        <v>207</v>
      </c>
    </row>
    <row r="250" spans="2:65" s="11" customFormat="1" x14ac:dyDescent="0.2">
      <c r="B250" s="152"/>
      <c r="D250" s="153" t="s">
        <v>214</v>
      </c>
      <c r="E250" s="154" t="s">
        <v>1</v>
      </c>
      <c r="F250" s="155" t="s">
        <v>752</v>
      </c>
      <c r="H250" s="156">
        <v>1557.424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29</v>
      </c>
      <c r="AX250" s="11" t="s">
        <v>72</v>
      </c>
      <c r="AY250" s="154" t="s">
        <v>207</v>
      </c>
    </row>
    <row r="251" spans="2:65" s="11" customFormat="1" x14ac:dyDescent="0.2">
      <c r="B251" s="152"/>
      <c r="D251" s="153" t="s">
        <v>214</v>
      </c>
      <c r="E251" s="154" t="s">
        <v>1</v>
      </c>
      <c r="F251" s="155" t="s">
        <v>753</v>
      </c>
      <c r="H251" s="156">
        <v>270.15600000000001</v>
      </c>
      <c r="I251" s="157"/>
      <c r="L251" s="152"/>
      <c r="M251" s="158"/>
      <c r="T251" s="159"/>
      <c r="AT251" s="154" t="s">
        <v>214</v>
      </c>
      <c r="AU251" s="154" t="s">
        <v>91</v>
      </c>
      <c r="AV251" s="11" t="s">
        <v>91</v>
      </c>
      <c r="AW251" s="11" t="s">
        <v>29</v>
      </c>
      <c r="AX251" s="11" t="s">
        <v>72</v>
      </c>
      <c r="AY251" s="154" t="s">
        <v>207</v>
      </c>
    </row>
    <row r="252" spans="2:65" s="11" customFormat="1" x14ac:dyDescent="0.2">
      <c r="B252" s="152"/>
      <c r="D252" s="153" t="s">
        <v>214</v>
      </c>
      <c r="E252" s="154" t="s">
        <v>1</v>
      </c>
      <c r="F252" s="155" t="s">
        <v>754</v>
      </c>
      <c r="H252" s="156">
        <v>652.67999999999995</v>
      </c>
      <c r="I252" s="157"/>
      <c r="L252" s="152"/>
      <c r="M252" s="158"/>
      <c r="T252" s="159"/>
      <c r="AT252" s="154" t="s">
        <v>214</v>
      </c>
      <c r="AU252" s="154" t="s">
        <v>91</v>
      </c>
      <c r="AV252" s="11" t="s">
        <v>91</v>
      </c>
      <c r="AW252" s="11" t="s">
        <v>29</v>
      </c>
      <c r="AX252" s="11" t="s">
        <v>72</v>
      </c>
      <c r="AY252" s="154" t="s">
        <v>207</v>
      </c>
    </row>
    <row r="253" spans="2:65" s="11" customFormat="1" x14ac:dyDescent="0.2">
      <c r="B253" s="152"/>
      <c r="D253" s="153" t="s">
        <v>214</v>
      </c>
      <c r="E253" s="154" t="s">
        <v>1</v>
      </c>
      <c r="F253" s="155" t="s">
        <v>755</v>
      </c>
      <c r="H253" s="156">
        <v>7841.34</v>
      </c>
      <c r="I253" s="157"/>
      <c r="L253" s="152"/>
      <c r="M253" s="158"/>
      <c r="T253" s="159"/>
      <c r="AT253" s="154" t="s">
        <v>214</v>
      </c>
      <c r="AU253" s="154" t="s">
        <v>91</v>
      </c>
      <c r="AV253" s="11" t="s">
        <v>91</v>
      </c>
      <c r="AW253" s="11" t="s">
        <v>29</v>
      </c>
      <c r="AX253" s="11" t="s">
        <v>72</v>
      </c>
      <c r="AY253" s="154" t="s">
        <v>207</v>
      </c>
    </row>
    <row r="254" spans="2:65" s="14" customFormat="1" x14ac:dyDescent="0.2">
      <c r="B254" s="178"/>
      <c r="D254" s="153" t="s">
        <v>214</v>
      </c>
      <c r="E254" s="179" t="s">
        <v>1</v>
      </c>
      <c r="F254" s="180" t="s">
        <v>243</v>
      </c>
      <c r="H254" s="181">
        <v>12010.541000000001</v>
      </c>
      <c r="I254" s="182"/>
      <c r="L254" s="178"/>
      <c r="M254" s="183"/>
      <c r="T254" s="184"/>
      <c r="AT254" s="179" t="s">
        <v>214</v>
      </c>
      <c r="AU254" s="179" t="s">
        <v>91</v>
      </c>
      <c r="AV254" s="14" t="s">
        <v>236</v>
      </c>
      <c r="AW254" s="14" t="s">
        <v>29</v>
      </c>
      <c r="AX254" s="14" t="s">
        <v>80</v>
      </c>
      <c r="AY254" s="179" t="s">
        <v>207</v>
      </c>
    </row>
    <row r="255" spans="2:65" s="1" customFormat="1" ht="24.15" customHeight="1" x14ac:dyDescent="0.2">
      <c r="B255" s="137"/>
      <c r="C255" s="138" t="s">
        <v>451</v>
      </c>
      <c r="D255" s="192" t="s">
        <v>208</v>
      </c>
      <c r="E255" s="139" t="s">
        <v>756</v>
      </c>
      <c r="F255" s="140" t="s">
        <v>757</v>
      </c>
      <c r="G255" s="141" t="s">
        <v>269</v>
      </c>
      <c r="H255" s="142">
        <v>75.59</v>
      </c>
      <c r="I255" s="143"/>
      <c r="J255" s="144">
        <f>ROUND(I255*H255,2)</f>
        <v>0</v>
      </c>
      <c r="K255" s="145"/>
      <c r="L255" s="32"/>
      <c r="M255" s="146" t="s">
        <v>1</v>
      </c>
      <c r="N255" s="147" t="s">
        <v>38</v>
      </c>
      <c r="P255" s="148">
        <f>O255*H255</f>
        <v>0</v>
      </c>
      <c r="Q255" s="148">
        <v>0</v>
      </c>
      <c r="R255" s="148">
        <f>Q255*H255</f>
        <v>0</v>
      </c>
      <c r="S255" s="148">
        <v>0</v>
      </c>
      <c r="T255" s="149">
        <f>S255*H255</f>
        <v>0</v>
      </c>
      <c r="AR255" s="150" t="s">
        <v>236</v>
      </c>
      <c r="AT255" s="150" t="s">
        <v>208</v>
      </c>
      <c r="AU255" s="150" t="s">
        <v>91</v>
      </c>
      <c r="AY255" s="17" t="s">
        <v>207</v>
      </c>
      <c r="BE255" s="151">
        <f>IF(N255="základná",J255,0)</f>
        <v>0</v>
      </c>
      <c r="BF255" s="151">
        <f>IF(N255="znížená",J255,0)</f>
        <v>0</v>
      </c>
      <c r="BG255" s="151">
        <f>IF(N255="zákl. prenesená",J255,0)</f>
        <v>0</v>
      </c>
      <c r="BH255" s="151">
        <f>IF(N255="zníž. prenesená",J255,0)</f>
        <v>0</v>
      </c>
      <c r="BI255" s="151">
        <f>IF(N255="nulová",J255,0)</f>
        <v>0</v>
      </c>
      <c r="BJ255" s="17" t="s">
        <v>91</v>
      </c>
      <c r="BK255" s="151">
        <f>ROUND(I255*H255,2)</f>
        <v>0</v>
      </c>
      <c r="BL255" s="17" t="s">
        <v>236</v>
      </c>
      <c r="BM255" s="150" t="s">
        <v>758</v>
      </c>
    </row>
    <row r="256" spans="2:65" s="11" customFormat="1" x14ac:dyDescent="0.2">
      <c r="B256" s="152"/>
      <c r="D256" s="153" t="s">
        <v>214</v>
      </c>
      <c r="E256" s="154" t="s">
        <v>1</v>
      </c>
      <c r="F256" s="155" t="s">
        <v>759</v>
      </c>
      <c r="H256" s="156">
        <v>58.52</v>
      </c>
      <c r="I256" s="157"/>
      <c r="L256" s="152"/>
      <c r="M256" s="158"/>
      <c r="T256" s="159"/>
      <c r="AT256" s="154" t="s">
        <v>214</v>
      </c>
      <c r="AU256" s="154" t="s">
        <v>91</v>
      </c>
      <c r="AV256" s="11" t="s">
        <v>91</v>
      </c>
      <c r="AW256" s="11" t="s">
        <v>29</v>
      </c>
      <c r="AX256" s="11" t="s">
        <v>72</v>
      </c>
      <c r="AY256" s="154" t="s">
        <v>207</v>
      </c>
    </row>
    <row r="257" spans="2:65" s="11" customFormat="1" x14ac:dyDescent="0.2">
      <c r="B257" s="152"/>
      <c r="D257" s="153" t="s">
        <v>214</v>
      </c>
      <c r="E257" s="154" t="s">
        <v>1</v>
      </c>
      <c r="F257" s="155" t="s">
        <v>760</v>
      </c>
      <c r="H257" s="156">
        <v>17.07</v>
      </c>
      <c r="I257" s="157"/>
      <c r="L257" s="152"/>
      <c r="M257" s="158"/>
      <c r="T257" s="159"/>
      <c r="AT257" s="154" t="s">
        <v>214</v>
      </c>
      <c r="AU257" s="154" t="s">
        <v>91</v>
      </c>
      <c r="AV257" s="11" t="s">
        <v>91</v>
      </c>
      <c r="AW257" s="11" t="s">
        <v>29</v>
      </c>
      <c r="AX257" s="11" t="s">
        <v>72</v>
      </c>
      <c r="AY257" s="154" t="s">
        <v>207</v>
      </c>
    </row>
    <row r="258" spans="2:65" s="14" customFormat="1" x14ac:dyDescent="0.2">
      <c r="B258" s="178"/>
      <c r="D258" s="153" t="s">
        <v>214</v>
      </c>
      <c r="E258" s="179" t="s">
        <v>1</v>
      </c>
      <c r="F258" s="180" t="s">
        <v>243</v>
      </c>
      <c r="H258" s="181">
        <v>75.59</v>
      </c>
      <c r="I258" s="182"/>
      <c r="L258" s="178"/>
      <c r="M258" s="183"/>
      <c r="T258" s="184"/>
      <c r="AT258" s="179" t="s">
        <v>214</v>
      </c>
      <c r="AU258" s="179" t="s">
        <v>91</v>
      </c>
      <c r="AV258" s="14" t="s">
        <v>236</v>
      </c>
      <c r="AW258" s="14" t="s">
        <v>29</v>
      </c>
      <c r="AX258" s="14" t="s">
        <v>80</v>
      </c>
      <c r="AY258" s="179" t="s">
        <v>207</v>
      </c>
    </row>
    <row r="259" spans="2:65" s="1" customFormat="1" ht="16.5" customHeight="1" x14ac:dyDescent="0.2">
      <c r="B259" s="137"/>
      <c r="C259" s="206" t="s">
        <v>455</v>
      </c>
      <c r="D259" s="217" t="s">
        <v>742</v>
      </c>
      <c r="E259" s="207" t="s">
        <v>761</v>
      </c>
      <c r="F259" s="208" t="s">
        <v>762</v>
      </c>
      <c r="G259" s="209" t="s">
        <v>269</v>
      </c>
      <c r="H259" s="210">
        <v>58.52</v>
      </c>
      <c r="I259" s="211"/>
      <c r="J259" s="212">
        <f>ROUND(I259*H259,2)</f>
        <v>0</v>
      </c>
      <c r="K259" s="213"/>
      <c r="L259" s="214"/>
      <c r="M259" s="215" t="s">
        <v>1</v>
      </c>
      <c r="N259" s="216" t="s">
        <v>38</v>
      </c>
      <c r="P259" s="148">
        <f>O259*H259</f>
        <v>0</v>
      </c>
      <c r="Q259" s="148">
        <v>1</v>
      </c>
      <c r="R259" s="148">
        <f>Q259*H259</f>
        <v>58.52</v>
      </c>
      <c r="S259" s="148">
        <v>0</v>
      </c>
      <c r="T259" s="149">
        <f>S259*H259</f>
        <v>0</v>
      </c>
      <c r="AR259" s="150" t="s">
        <v>320</v>
      </c>
      <c r="AT259" s="150" t="s">
        <v>742</v>
      </c>
      <c r="AU259" s="150" t="s">
        <v>91</v>
      </c>
      <c r="AY259" s="17" t="s">
        <v>207</v>
      </c>
      <c r="BE259" s="151">
        <f>IF(N259="základná",J259,0)</f>
        <v>0</v>
      </c>
      <c r="BF259" s="151">
        <f>IF(N259="znížená",J259,0)</f>
        <v>0</v>
      </c>
      <c r="BG259" s="151">
        <f>IF(N259="zákl. prenesená",J259,0)</f>
        <v>0</v>
      </c>
      <c r="BH259" s="151">
        <f>IF(N259="zníž. prenesená",J259,0)</f>
        <v>0</v>
      </c>
      <c r="BI259" s="151">
        <f>IF(N259="nulová",J259,0)</f>
        <v>0</v>
      </c>
      <c r="BJ259" s="17" t="s">
        <v>91</v>
      </c>
      <c r="BK259" s="151">
        <f>ROUND(I259*H259,2)</f>
        <v>0</v>
      </c>
      <c r="BL259" s="17" t="s">
        <v>236</v>
      </c>
      <c r="BM259" s="150" t="s">
        <v>763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764</v>
      </c>
      <c r="H260" s="156">
        <v>58.52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80</v>
      </c>
      <c r="AY260" s="154" t="s">
        <v>207</v>
      </c>
    </row>
    <row r="261" spans="2:65" s="1" customFormat="1" ht="16.5" customHeight="1" x14ac:dyDescent="0.2">
      <c r="B261" s="137"/>
      <c r="C261" s="206" t="s">
        <v>461</v>
      </c>
      <c r="D261" s="217" t="s">
        <v>742</v>
      </c>
      <c r="E261" s="207" t="s">
        <v>765</v>
      </c>
      <c r="F261" s="208" t="s">
        <v>766</v>
      </c>
      <c r="G261" s="209" t="s">
        <v>269</v>
      </c>
      <c r="H261" s="210">
        <v>17.07</v>
      </c>
      <c r="I261" s="211"/>
      <c r="J261" s="212">
        <f>ROUND(I261*H261,2)</f>
        <v>0</v>
      </c>
      <c r="K261" s="213"/>
      <c r="L261" s="214"/>
      <c r="M261" s="215" t="s">
        <v>1</v>
      </c>
      <c r="N261" s="216" t="s">
        <v>38</v>
      </c>
      <c r="P261" s="148">
        <f>O261*H261</f>
        <v>0</v>
      </c>
      <c r="Q261" s="148">
        <v>2.2599999999999998</v>
      </c>
      <c r="R261" s="148">
        <f>Q261*H261</f>
        <v>38.578199999999995</v>
      </c>
      <c r="S261" s="148">
        <v>0</v>
      </c>
      <c r="T261" s="149">
        <f>S261*H261</f>
        <v>0</v>
      </c>
      <c r="AR261" s="150" t="s">
        <v>320</v>
      </c>
      <c r="AT261" s="150" t="s">
        <v>742</v>
      </c>
      <c r="AU261" s="150" t="s">
        <v>91</v>
      </c>
      <c r="AY261" s="17" t="s">
        <v>207</v>
      </c>
      <c r="BE261" s="151">
        <f>IF(N261="základná",J261,0)</f>
        <v>0</v>
      </c>
      <c r="BF261" s="151">
        <f>IF(N261="znížená",J261,0)</f>
        <v>0</v>
      </c>
      <c r="BG261" s="151">
        <f>IF(N261="zákl. prenesená",J261,0)</f>
        <v>0</v>
      </c>
      <c r="BH261" s="151">
        <f>IF(N261="zníž. prenesená",J261,0)</f>
        <v>0</v>
      </c>
      <c r="BI261" s="151">
        <f>IF(N261="nulová",J261,0)</f>
        <v>0</v>
      </c>
      <c r="BJ261" s="17" t="s">
        <v>91</v>
      </c>
      <c r="BK261" s="151">
        <f>ROUND(I261*H261,2)</f>
        <v>0</v>
      </c>
      <c r="BL261" s="17" t="s">
        <v>236</v>
      </c>
      <c r="BM261" s="150" t="s">
        <v>767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768</v>
      </c>
      <c r="H262" s="156">
        <v>17.07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80</v>
      </c>
      <c r="AY262" s="154" t="s">
        <v>207</v>
      </c>
    </row>
    <row r="263" spans="2:65" s="1" customFormat="1" ht="33" customHeight="1" x14ac:dyDescent="0.2">
      <c r="B263" s="137"/>
      <c r="C263" s="138" t="s">
        <v>466</v>
      </c>
      <c r="D263" s="194" t="s">
        <v>208</v>
      </c>
      <c r="E263" s="139" t="s">
        <v>769</v>
      </c>
      <c r="F263" s="140" t="s">
        <v>770</v>
      </c>
      <c r="G263" s="141" t="s">
        <v>269</v>
      </c>
      <c r="H263" s="142">
        <v>3318.9</v>
      </c>
      <c r="I263" s="143"/>
      <c r="J263" s="144">
        <f>ROUND(I263*H263,2)</f>
        <v>0</v>
      </c>
      <c r="K263" s="145"/>
      <c r="L263" s="32"/>
      <c r="M263" s="146" t="s">
        <v>1</v>
      </c>
      <c r="N263" s="147" t="s">
        <v>38</v>
      </c>
      <c r="P263" s="148">
        <f>O263*H263</f>
        <v>0</v>
      </c>
      <c r="Q263" s="148">
        <v>0</v>
      </c>
      <c r="R263" s="148">
        <f>Q263*H263</f>
        <v>0</v>
      </c>
      <c r="S263" s="148">
        <v>0</v>
      </c>
      <c r="T263" s="149">
        <f>S263*H263</f>
        <v>0</v>
      </c>
      <c r="AR263" s="150" t="s">
        <v>236</v>
      </c>
      <c r="AT263" s="150" t="s">
        <v>208</v>
      </c>
      <c r="AU263" s="150" t="s">
        <v>91</v>
      </c>
      <c r="AY263" s="17" t="s">
        <v>207</v>
      </c>
      <c r="BE263" s="151">
        <f>IF(N263="základná",J263,0)</f>
        <v>0</v>
      </c>
      <c r="BF263" s="151">
        <f>IF(N263="znížená",J263,0)</f>
        <v>0</v>
      </c>
      <c r="BG263" s="151">
        <f>IF(N263="zákl. prenesená",J263,0)</f>
        <v>0</v>
      </c>
      <c r="BH263" s="151">
        <f>IF(N263="zníž. prenesená",J263,0)</f>
        <v>0</v>
      </c>
      <c r="BI263" s="151">
        <f>IF(N263="nulová",J263,0)</f>
        <v>0</v>
      </c>
      <c r="BJ263" s="17" t="s">
        <v>91</v>
      </c>
      <c r="BK263" s="151">
        <f>ROUND(I263*H263,2)</f>
        <v>0</v>
      </c>
      <c r="BL263" s="17" t="s">
        <v>236</v>
      </c>
      <c r="BM263" s="150" t="s">
        <v>771</v>
      </c>
    </row>
    <row r="264" spans="2:65" s="1" customFormat="1" ht="19.2" x14ac:dyDescent="0.2">
      <c r="B264" s="32"/>
      <c r="D264" s="153" t="s">
        <v>220</v>
      </c>
      <c r="F264" s="160" t="s">
        <v>772</v>
      </c>
      <c r="I264" s="161"/>
      <c r="L264" s="32"/>
      <c r="M264" s="162"/>
      <c r="T264" s="59"/>
      <c r="AT264" s="17" t="s">
        <v>220</v>
      </c>
      <c r="AU264" s="17" t="s">
        <v>91</v>
      </c>
    </row>
    <row r="265" spans="2:65" s="11" customFormat="1" x14ac:dyDescent="0.2">
      <c r="B265" s="152"/>
      <c r="D265" s="153" t="s">
        <v>214</v>
      </c>
      <c r="E265" s="154" t="s">
        <v>1</v>
      </c>
      <c r="F265" s="155" t="s">
        <v>773</v>
      </c>
      <c r="H265" s="156">
        <v>3318.9</v>
      </c>
      <c r="I265" s="157"/>
      <c r="L265" s="152"/>
      <c r="M265" s="158"/>
      <c r="T265" s="159"/>
      <c r="AT265" s="154" t="s">
        <v>214</v>
      </c>
      <c r="AU265" s="154" t="s">
        <v>91</v>
      </c>
      <c r="AV265" s="11" t="s">
        <v>91</v>
      </c>
      <c r="AW265" s="11" t="s">
        <v>29</v>
      </c>
      <c r="AX265" s="11" t="s">
        <v>80</v>
      </c>
      <c r="AY265" s="154" t="s">
        <v>207</v>
      </c>
    </row>
    <row r="266" spans="2:65" s="1" customFormat="1" ht="21.75" customHeight="1" x14ac:dyDescent="0.2">
      <c r="B266" s="137"/>
      <c r="C266" s="138" t="s">
        <v>473</v>
      </c>
      <c r="D266" s="138" t="s">
        <v>208</v>
      </c>
      <c r="E266" s="139" t="s">
        <v>774</v>
      </c>
      <c r="F266" s="140" t="s">
        <v>775</v>
      </c>
      <c r="G266" s="141" t="s">
        <v>235</v>
      </c>
      <c r="H266" s="142">
        <v>7523</v>
      </c>
      <c r="I266" s="143"/>
      <c r="J266" s="144">
        <f>ROUND(I266*H266,2)</f>
        <v>0</v>
      </c>
      <c r="K266" s="145"/>
      <c r="L266" s="32"/>
      <c r="M266" s="146" t="s">
        <v>1</v>
      </c>
      <c r="N266" s="147" t="s">
        <v>38</v>
      </c>
      <c r="P266" s="148">
        <f>O266*H266</f>
        <v>0</v>
      </c>
      <c r="Q266" s="148">
        <v>0</v>
      </c>
      <c r="R266" s="148">
        <f>Q266*H266</f>
        <v>0</v>
      </c>
      <c r="S266" s="148">
        <v>0</v>
      </c>
      <c r="T266" s="149">
        <f>S266*H266</f>
        <v>0</v>
      </c>
      <c r="AR266" s="150" t="s">
        <v>236</v>
      </c>
      <c r="AT266" s="150" t="s">
        <v>208</v>
      </c>
      <c r="AU266" s="150" t="s">
        <v>91</v>
      </c>
      <c r="AY266" s="17" t="s">
        <v>207</v>
      </c>
      <c r="BE266" s="151">
        <f>IF(N266="základná",J266,0)</f>
        <v>0</v>
      </c>
      <c r="BF266" s="151">
        <f>IF(N266="znížená",J266,0)</f>
        <v>0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7" t="s">
        <v>91</v>
      </c>
      <c r="BK266" s="151">
        <f>ROUND(I266*H266,2)</f>
        <v>0</v>
      </c>
      <c r="BL266" s="17" t="s">
        <v>236</v>
      </c>
      <c r="BM266" s="150" t="s">
        <v>776</v>
      </c>
    </row>
    <row r="267" spans="2:65" s="11" customFormat="1" x14ac:dyDescent="0.2">
      <c r="B267" s="152"/>
      <c r="D267" s="153" t="s">
        <v>214</v>
      </c>
      <c r="E267" s="154" t="s">
        <v>1</v>
      </c>
      <c r="F267" s="155" t="s">
        <v>777</v>
      </c>
      <c r="H267" s="156">
        <v>7523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80</v>
      </c>
      <c r="AY267" s="154" t="s">
        <v>207</v>
      </c>
    </row>
    <row r="268" spans="2:65" s="1" customFormat="1" ht="24.15" customHeight="1" x14ac:dyDescent="0.2">
      <c r="B268" s="137"/>
      <c r="C268" s="138" t="s">
        <v>479</v>
      </c>
      <c r="D268" s="204" t="s">
        <v>208</v>
      </c>
      <c r="E268" s="139" t="s">
        <v>778</v>
      </c>
      <c r="F268" s="140" t="s">
        <v>779</v>
      </c>
      <c r="G268" s="141" t="s">
        <v>235</v>
      </c>
      <c r="H268" s="142">
        <v>10876</v>
      </c>
      <c r="I268" s="143"/>
      <c r="J268" s="144">
        <f>ROUND(I268*H268,2)</f>
        <v>0</v>
      </c>
      <c r="K268" s="145"/>
      <c r="L268" s="32"/>
      <c r="M268" s="146" t="s">
        <v>1</v>
      </c>
      <c r="N268" s="147" t="s">
        <v>38</v>
      </c>
      <c r="P268" s="148">
        <f>O268*H268</f>
        <v>0</v>
      </c>
      <c r="Q268" s="148">
        <v>0</v>
      </c>
      <c r="R268" s="148">
        <f>Q268*H268</f>
        <v>0</v>
      </c>
      <c r="S268" s="148">
        <v>0</v>
      </c>
      <c r="T268" s="149">
        <f>S268*H268</f>
        <v>0</v>
      </c>
      <c r="AR268" s="150" t="s">
        <v>236</v>
      </c>
      <c r="AT268" s="150" t="s">
        <v>208</v>
      </c>
      <c r="AU268" s="150" t="s">
        <v>91</v>
      </c>
      <c r="AY268" s="17" t="s">
        <v>207</v>
      </c>
      <c r="BE268" s="151">
        <f>IF(N268="základná",J268,0)</f>
        <v>0</v>
      </c>
      <c r="BF268" s="151">
        <f>IF(N268="znížená",J268,0)</f>
        <v>0</v>
      </c>
      <c r="BG268" s="151">
        <f>IF(N268="zákl. prenesená",J268,0)</f>
        <v>0</v>
      </c>
      <c r="BH268" s="151">
        <f>IF(N268="zníž. prenesená",J268,0)</f>
        <v>0</v>
      </c>
      <c r="BI268" s="151">
        <f>IF(N268="nulová",J268,0)</f>
        <v>0</v>
      </c>
      <c r="BJ268" s="17" t="s">
        <v>91</v>
      </c>
      <c r="BK268" s="151">
        <f>ROUND(I268*H268,2)</f>
        <v>0</v>
      </c>
      <c r="BL268" s="17" t="s">
        <v>236</v>
      </c>
      <c r="BM268" s="150" t="s">
        <v>780</v>
      </c>
    </row>
    <row r="269" spans="2:65" s="1" customFormat="1" ht="28.8" x14ac:dyDescent="0.2">
      <c r="B269" s="32"/>
      <c r="D269" s="153" t="s">
        <v>220</v>
      </c>
      <c r="F269" s="160" t="s">
        <v>781</v>
      </c>
      <c r="I269" s="161"/>
      <c r="L269" s="32"/>
      <c r="M269" s="162"/>
      <c r="T269" s="59"/>
      <c r="AT269" s="17" t="s">
        <v>220</v>
      </c>
      <c r="AU269" s="17" t="s">
        <v>91</v>
      </c>
    </row>
    <row r="270" spans="2:65" s="13" customFormat="1" x14ac:dyDescent="0.2">
      <c r="B270" s="172"/>
      <c r="D270" s="153" t="s">
        <v>214</v>
      </c>
      <c r="E270" s="173" t="s">
        <v>1</v>
      </c>
      <c r="F270" s="174" t="s">
        <v>655</v>
      </c>
      <c r="H270" s="173" t="s">
        <v>1</v>
      </c>
      <c r="I270" s="175"/>
      <c r="L270" s="172"/>
      <c r="M270" s="176"/>
      <c r="T270" s="177"/>
      <c r="AT270" s="173" t="s">
        <v>214</v>
      </c>
      <c r="AU270" s="173" t="s">
        <v>91</v>
      </c>
      <c r="AV270" s="13" t="s">
        <v>80</v>
      </c>
      <c r="AW270" s="13" t="s">
        <v>29</v>
      </c>
      <c r="AX270" s="13" t="s">
        <v>72</v>
      </c>
      <c r="AY270" s="173" t="s">
        <v>207</v>
      </c>
    </row>
    <row r="271" spans="2:65" s="11" customFormat="1" ht="20.399999999999999" x14ac:dyDescent="0.2">
      <c r="B271" s="152"/>
      <c r="D271" s="153" t="s">
        <v>214</v>
      </c>
      <c r="E271" s="154" t="s">
        <v>1</v>
      </c>
      <c r="F271" s="155" t="s">
        <v>782</v>
      </c>
      <c r="H271" s="156">
        <v>10766.6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72</v>
      </c>
      <c r="AY271" s="154" t="s">
        <v>207</v>
      </c>
    </row>
    <row r="272" spans="2:65" s="11" customFormat="1" ht="20.399999999999999" x14ac:dyDescent="0.2">
      <c r="B272" s="152"/>
      <c r="D272" s="153" t="s">
        <v>214</v>
      </c>
      <c r="E272" s="154" t="s">
        <v>1</v>
      </c>
      <c r="F272" s="155" t="s">
        <v>783</v>
      </c>
      <c r="H272" s="156">
        <v>109.4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4" customFormat="1" x14ac:dyDescent="0.2">
      <c r="B273" s="178"/>
      <c r="D273" s="153" t="s">
        <v>214</v>
      </c>
      <c r="E273" s="179" t="s">
        <v>1</v>
      </c>
      <c r="F273" s="180" t="s">
        <v>243</v>
      </c>
      <c r="H273" s="181">
        <v>10876</v>
      </c>
      <c r="I273" s="182"/>
      <c r="L273" s="178"/>
      <c r="M273" s="183"/>
      <c r="T273" s="184"/>
      <c r="AT273" s="179" t="s">
        <v>214</v>
      </c>
      <c r="AU273" s="179" t="s">
        <v>91</v>
      </c>
      <c r="AV273" s="14" t="s">
        <v>236</v>
      </c>
      <c r="AW273" s="14" t="s">
        <v>29</v>
      </c>
      <c r="AX273" s="14" t="s">
        <v>80</v>
      </c>
      <c r="AY273" s="179" t="s">
        <v>207</v>
      </c>
    </row>
    <row r="274" spans="2:65" s="10" customFormat="1" ht="22.8" customHeight="1" x14ac:dyDescent="0.25">
      <c r="B274" s="127"/>
      <c r="D274" s="128" t="s">
        <v>71</v>
      </c>
      <c r="E274" s="170" t="s">
        <v>91</v>
      </c>
      <c r="F274" s="170" t="s">
        <v>784</v>
      </c>
      <c r="I274" s="130"/>
      <c r="J274" s="171">
        <f>BK274</f>
        <v>0</v>
      </c>
      <c r="L274" s="127"/>
      <c r="M274" s="132"/>
      <c r="P274" s="133">
        <f>SUM(P275:P281)</f>
        <v>0</v>
      </c>
      <c r="R274" s="133">
        <f>SUM(R275:R281)</f>
        <v>1.8651906000000003</v>
      </c>
      <c r="T274" s="134">
        <f>SUM(T275:T281)</f>
        <v>0</v>
      </c>
      <c r="AR274" s="128" t="s">
        <v>80</v>
      </c>
      <c r="AT274" s="135" t="s">
        <v>71</v>
      </c>
      <c r="AU274" s="135" t="s">
        <v>80</v>
      </c>
      <c r="AY274" s="128" t="s">
        <v>207</v>
      </c>
      <c r="BK274" s="136">
        <f>SUM(BK275:BK281)</f>
        <v>0</v>
      </c>
    </row>
    <row r="275" spans="2:65" s="1" customFormat="1" ht="33" customHeight="1" x14ac:dyDescent="0.2">
      <c r="B275" s="137"/>
      <c r="C275" s="138" t="s">
        <v>486</v>
      </c>
      <c r="D275" s="138" t="s">
        <v>208</v>
      </c>
      <c r="E275" s="139" t="s">
        <v>785</v>
      </c>
      <c r="F275" s="140" t="s">
        <v>786</v>
      </c>
      <c r="G275" s="141" t="s">
        <v>235</v>
      </c>
      <c r="H275" s="142">
        <v>2318.1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</v>
      </c>
      <c r="R275" s="148">
        <f>Q275*H275</f>
        <v>0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787</v>
      </c>
    </row>
    <row r="276" spans="2:65" s="11" customFormat="1" x14ac:dyDescent="0.2">
      <c r="B276" s="152"/>
      <c r="D276" s="153" t="s">
        <v>214</v>
      </c>
      <c r="E276" s="154" t="s">
        <v>1</v>
      </c>
      <c r="F276" s="155" t="s">
        <v>788</v>
      </c>
      <c r="H276" s="156">
        <v>2318.1</v>
      </c>
      <c r="I276" s="157"/>
      <c r="L276" s="152"/>
      <c r="M276" s="158"/>
      <c r="T276" s="159"/>
      <c r="AT276" s="154" t="s">
        <v>214</v>
      </c>
      <c r="AU276" s="154" t="s">
        <v>91</v>
      </c>
      <c r="AV276" s="11" t="s">
        <v>91</v>
      </c>
      <c r="AW276" s="11" t="s">
        <v>29</v>
      </c>
      <c r="AX276" s="11" t="s">
        <v>80</v>
      </c>
      <c r="AY276" s="154" t="s">
        <v>207</v>
      </c>
    </row>
    <row r="277" spans="2:65" s="1" customFormat="1" ht="24.15" customHeight="1" x14ac:dyDescent="0.2">
      <c r="B277" s="137"/>
      <c r="C277" s="138" t="s">
        <v>491</v>
      </c>
      <c r="D277" s="138" t="s">
        <v>208</v>
      </c>
      <c r="E277" s="139" t="s">
        <v>789</v>
      </c>
      <c r="F277" s="140" t="s">
        <v>790</v>
      </c>
      <c r="G277" s="141" t="s">
        <v>235</v>
      </c>
      <c r="H277" s="142">
        <v>7970.9</v>
      </c>
      <c r="I277" s="143"/>
      <c r="J277" s="144">
        <f>ROUND(I277*H277,2)</f>
        <v>0</v>
      </c>
      <c r="K277" s="145"/>
      <c r="L277" s="32"/>
      <c r="M277" s="146" t="s">
        <v>1</v>
      </c>
      <c r="N277" s="147" t="s">
        <v>38</v>
      </c>
      <c r="P277" s="148">
        <f>O277*H277</f>
        <v>0</v>
      </c>
      <c r="Q277" s="148">
        <v>3.0000000000000001E-5</v>
      </c>
      <c r="R277" s="148">
        <f>Q277*H277</f>
        <v>0.23912700000000001</v>
      </c>
      <c r="S277" s="148">
        <v>0</v>
      </c>
      <c r="T277" s="149">
        <f>S277*H277</f>
        <v>0</v>
      </c>
      <c r="AR277" s="150" t="s">
        <v>236</v>
      </c>
      <c r="AT277" s="150" t="s">
        <v>208</v>
      </c>
      <c r="AU277" s="150" t="s">
        <v>91</v>
      </c>
      <c r="AY277" s="17" t="s">
        <v>207</v>
      </c>
      <c r="BE277" s="151">
        <f>IF(N277="základná",J277,0)</f>
        <v>0</v>
      </c>
      <c r="BF277" s="151">
        <f>IF(N277="znížená",J277,0)</f>
        <v>0</v>
      </c>
      <c r="BG277" s="151">
        <f>IF(N277="zákl. prenesená",J277,0)</f>
        <v>0</v>
      </c>
      <c r="BH277" s="151">
        <f>IF(N277="zníž. prenesená",J277,0)</f>
        <v>0</v>
      </c>
      <c r="BI277" s="151">
        <f>IF(N277="nulová",J277,0)</f>
        <v>0</v>
      </c>
      <c r="BJ277" s="17" t="s">
        <v>91</v>
      </c>
      <c r="BK277" s="151">
        <f>ROUND(I277*H277,2)</f>
        <v>0</v>
      </c>
      <c r="BL277" s="17" t="s">
        <v>236</v>
      </c>
      <c r="BM277" s="150" t="s">
        <v>791</v>
      </c>
    </row>
    <row r="278" spans="2:65" s="1" customFormat="1" ht="16.5" customHeight="1" x14ac:dyDescent="0.2">
      <c r="B278" s="137"/>
      <c r="C278" s="206" t="s">
        <v>496</v>
      </c>
      <c r="D278" s="206" t="s">
        <v>742</v>
      </c>
      <c r="E278" s="207" t="s">
        <v>792</v>
      </c>
      <c r="F278" s="208" t="s">
        <v>793</v>
      </c>
      <c r="G278" s="209" t="s">
        <v>235</v>
      </c>
      <c r="H278" s="210">
        <v>8130.3180000000002</v>
      </c>
      <c r="I278" s="211"/>
      <c r="J278" s="212">
        <f>ROUND(I278*H278,2)</f>
        <v>0</v>
      </c>
      <c r="K278" s="213"/>
      <c r="L278" s="214"/>
      <c r="M278" s="215" t="s">
        <v>1</v>
      </c>
      <c r="N278" s="216" t="s">
        <v>38</v>
      </c>
      <c r="P278" s="148">
        <f>O278*H278</f>
        <v>0</v>
      </c>
      <c r="Q278" s="148">
        <v>2.0000000000000001E-4</v>
      </c>
      <c r="R278" s="148">
        <f>Q278*H278</f>
        <v>1.6260636000000002</v>
      </c>
      <c r="S278" s="148">
        <v>0</v>
      </c>
      <c r="T278" s="149">
        <f>S278*H278</f>
        <v>0</v>
      </c>
      <c r="AR278" s="150" t="s">
        <v>320</v>
      </c>
      <c r="AT278" s="150" t="s">
        <v>742</v>
      </c>
      <c r="AU278" s="150" t="s">
        <v>91</v>
      </c>
      <c r="AY278" s="17" t="s">
        <v>207</v>
      </c>
      <c r="BE278" s="151">
        <f>IF(N278="základná",J278,0)</f>
        <v>0</v>
      </c>
      <c r="BF278" s="151">
        <f>IF(N278="znížená",J278,0)</f>
        <v>0</v>
      </c>
      <c r="BG278" s="151">
        <f>IF(N278="zákl. prenesená",J278,0)</f>
        <v>0</v>
      </c>
      <c r="BH278" s="151">
        <f>IF(N278="zníž. prenesená",J278,0)</f>
        <v>0</v>
      </c>
      <c r="BI278" s="151">
        <f>IF(N278="nulová",J278,0)</f>
        <v>0</v>
      </c>
      <c r="BJ278" s="17" t="s">
        <v>91</v>
      </c>
      <c r="BK278" s="151">
        <f>ROUND(I278*H278,2)</f>
        <v>0</v>
      </c>
      <c r="BL278" s="17" t="s">
        <v>236</v>
      </c>
      <c r="BM278" s="150" t="s">
        <v>794</v>
      </c>
    </row>
    <row r="279" spans="2:65" s="13" customFormat="1" x14ac:dyDescent="0.2">
      <c r="B279" s="172"/>
      <c r="D279" s="153" t="s">
        <v>214</v>
      </c>
      <c r="E279" s="173" t="s">
        <v>1</v>
      </c>
      <c r="F279" s="174" t="s">
        <v>655</v>
      </c>
      <c r="H279" s="173" t="s">
        <v>1</v>
      </c>
      <c r="I279" s="175"/>
      <c r="L279" s="172"/>
      <c r="M279" s="176"/>
      <c r="T279" s="177"/>
      <c r="AT279" s="173" t="s">
        <v>214</v>
      </c>
      <c r="AU279" s="173" t="s">
        <v>91</v>
      </c>
      <c r="AV279" s="13" t="s">
        <v>80</v>
      </c>
      <c r="AW279" s="13" t="s">
        <v>29</v>
      </c>
      <c r="AX279" s="13" t="s">
        <v>72</v>
      </c>
      <c r="AY279" s="173" t="s">
        <v>207</v>
      </c>
    </row>
    <row r="280" spans="2:65" s="11" customFormat="1" x14ac:dyDescent="0.2">
      <c r="B280" s="152"/>
      <c r="D280" s="153" t="s">
        <v>214</v>
      </c>
      <c r="E280" s="154" t="s">
        <v>1</v>
      </c>
      <c r="F280" s="155" t="s">
        <v>672</v>
      </c>
      <c r="H280" s="156">
        <v>7970.9</v>
      </c>
      <c r="I280" s="157"/>
      <c r="L280" s="152"/>
      <c r="M280" s="158"/>
      <c r="T280" s="159"/>
      <c r="AT280" s="154" t="s">
        <v>214</v>
      </c>
      <c r="AU280" s="154" t="s">
        <v>91</v>
      </c>
      <c r="AV280" s="11" t="s">
        <v>91</v>
      </c>
      <c r="AW280" s="11" t="s">
        <v>29</v>
      </c>
      <c r="AX280" s="11" t="s">
        <v>80</v>
      </c>
      <c r="AY280" s="154" t="s">
        <v>207</v>
      </c>
    </row>
    <row r="281" spans="2:65" s="11" customFormat="1" x14ac:dyDescent="0.2">
      <c r="B281" s="152"/>
      <c r="D281" s="153" t="s">
        <v>214</v>
      </c>
      <c r="F281" s="155" t="s">
        <v>795</v>
      </c>
      <c r="H281" s="156">
        <v>8130.3180000000002</v>
      </c>
      <c r="I281" s="157"/>
      <c r="L281" s="152"/>
      <c r="M281" s="158"/>
      <c r="T281" s="159"/>
      <c r="AT281" s="154" t="s">
        <v>214</v>
      </c>
      <c r="AU281" s="154" t="s">
        <v>91</v>
      </c>
      <c r="AV281" s="11" t="s">
        <v>91</v>
      </c>
      <c r="AW281" s="11" t="s">
        <v>3</v>
      </c>
      <c r="AX281" s="11" t="s">
        <v>80</v>
      </c>
      <c r="AY281" s="154" t="s">
        <v>207</v>
      </c>
    </row>
    <row r="282" spans="2:65" s="10" customFormat="1" ht="22.8" customHeight="1" x14ac:dyDescent="0.25">
      <c r="B282" s="127"/>
      <c r="D282" s="128" t="s">
        <v>71</v>
      </c>
      <c r="E282" s="170" t="s">
        <v>275</v>
      </c>
      <c r="F282" s="170" t="s">
        <v>796</v>
      </c>
      <c r="I282" s="130"/>
      <c r="J282" s="171">
        <f>BK282</f>
        <v>0</v>
      </c>
      <c r="L282" s="127"/>
      <c r="M282" s="132"/>
      <c r="P282" s="133">
        <f>SUM(P283:P291)</f>
        <v>0</v>
      </c>
      <c r="R282" s="133">
        <f>SUM(R283:R291)</f>
        <v>0.13170999999999999</v>
      </c>
      <c r="T282" s="134">
        <f>SUM(T283:T291)</f>
        <v>0</v>
      </c>
      <c r="AR282" s="128" t="s">
        <v>80</v>
      </c>
      <c r="AT282" s="135" t="s">
        <v>71</v>
      </c>
      <c r="AU282" s="135" t="s">
        <v>80</v>
      </c>
      <c r="AY282" s="128" t="s">
        <v>207</v>
      </c>
      <c r="BK282" s="136">
        <f>SUM(BK283:BK291)</f>
        <v>0</v>
      </c>
    </row>
    <row r="283" spans="2:65" s="1" customFormat="1" ht="16.5" customHeight="1" x14ac:dyDescent="0.2">
      <c r="B283" s="137"/>
      <c r="C283" s="138" t="s">
        <v>499</v>
      </c>
      <c r="D283" s="197" t="s">
        <v>208</v>
      </c>
      <c r="E283" s="139" t="s">
        <v>797</v>
      </c>
      <c r="F283" s="140" t="s">
        <v>798</v>
      </c>
      <c r="G283" s="141" t="s">
        <v>410</v>
      </c>
      <c r="H283" s="142">
        <v>80</v>
      </c>
      <c r="I283" s="143"/>
      <c r="J283" s="144">
        <f>ROUND(I283*H283,2)</f>
        <v>0</v>
      </c>
      <c r="K283" s="145"/>
      <c r="L283" s="32"/>
      <c r="M283" s="146" t="s">
        <v>1</v>
      </c>
      <c r="N283" s="147" t="s">
        <v>38</v>
      </c>
      <c r="P283" s="148">
        <f>O283*H283</f>
        <v>0</v>
      </c>
      <c r="Q283" s="148">
        <v>7.6999999999999996E-4</v>
      </c>
      <c r="R283" s="148">
        <f>Q283*H283</f>
        <v>6.1599999999999995E-2</v>
      </c>
      <c r="S283" s="148">
        <v>0</v>
      </c>
      <c r="T283" s="149">
        <f>S283*H283</f>
        <v>0</v>
      </c>
      <c r="AR283" s="150" t="s">
        <v>236</v>
      </c>
      <c r="AT283" s="150" t="s">
        <v>208</v>
      </c>
      <c r="AU283" s="150" t="s">
        <v>91</v>
      </c>
      <c r="AY283" s="17" t="s">
        <v>207</v>
      </c>
      <c r="BE283" s="151">
        <f>IF(N283="základná",J283,0)</f>
        <v>0</v>
      </c>
      <c r="BF283" s="151">
        <f>IF(N283="znížená",J283,0)</f>
        <v>0</v>
      </c>
      <c r="BG283" s="151">
        <f>IF(N283="zákl. prenesená",J283,0)</f>
        <v>0</v>
      </c>
      <c r="BH283" s="151">
        <f>IF(N283="zníž. prenesená",J283,0)</f>
        <v>0</v>
      </c>
      <c r="BI283" s="151">
        <f>IF(N283="nulová",J283,0)</f>
        <v>0</v>
      </c>
      <c r="BJ283" s="17" t="s">
        <v>91</v>
      </c>
      <c r="BK283" s="151">
        <f>ROUND(I283*H283,2)</f>
        <v>0</v>
      </c>
      <c r="BL283" s="17" t="s">
        <v>236</v>
      </c>
      <c r="BM283" s="150" t="s">
        <v>799</v>
      </c>
    </row>
    <row r="284" spans="2:65" s="11" customFormat="1" x14ac:dyDescent="0.2">
      <c r="B284" s="152"/>
      <c r="D284" s="153" t="s">
        <v>214</v>
      </c>
      <c r="E284" s="154" t="s">
        <v>1</v>
      </c>
      <c r="F284" s="155" t="s">
        <v>800</v>
      </c>
      <c r="H284" s="156">
        <v>17</v>
      </c>
      <c r="I284" s="157"/>
      <c r="L284" s="152"/>
      <c r="M284" s="158"/>
      <c r="T284" s="159"/>
      <c r="AT284" s="154" t="s">
        <v>214</v>
      </c>
      <c r="AU284" s="154" t="s">
        <v>91</v>
      </c>
      <c r="AV284" s="11" t="s">
        <v>91</v>
      </c>
      <c r="AW284" s="11" t="s">
        <v>29</v>
      </c>
      <c r="AX284" s="11" t="s">
        <v>72</v>
      </c>
      <c r="AY284" s="154" t="s">
        <v>207</v>
      </c>
    </row>
    <row r="285" spans="2:65" s="11" customFormat="1" x14ac:dyDescent="0.2">
      <c r="B285" s="152"/>
      <c r="D285" s="153" t="s">
        <v>214</v>
      </c>
      <c r="E285" s="154" t="s">
        <v>1</v>
      </c>
      <c r="F285" s="155" t="s">
        <v>801</v>
      </c>
      <c r="H285" s="156">
        <v>42</v>
      </c>
      <c r="I285" s="157"/>
      <c r="L285" s="152"/>
      <c r="M285" s="158"/>
      <c r="T285" s="159"/>
      <c r="AT285" s="154" t="s">
        <v>214</v>
      </c>
      <c r="AU285" s="154" t="s">
        <v>91</v>
      </c>
      <c r="AV285" s="11" t="s">
        <v>91</v>
      </c>
      <c r="AW285" s="11" t="s">
        <v>29</v>
      </c>
      <c r="AX285" s="11" t="s">
        <v>72</v>
      </c>
      <c r="AY285" s="154" t="s">
        <v>207</v>
      </c>
    </row>
    <row r="286" spans="2:65" s="11" customFormat="1" x14ac:dyDescent="0.2">
      <c r="B286" s="152"/>
      <c r="D286" s="153" t="s">
        <v>214</v>
      </c>
      <c r="E286" s="154" t="s">
        <v>1</v>
      </c>
      <c r="F286" s="155" t="s">
        <v>802</v>
      </c>
      <c r="H286" s="156">
        <v>21</v>
      </c>
      <c r="I286" s="157"/>
      <c r="L286" s="152"/>
      <c r="M286" s="158"/>
      <c r="T286" s="159"/>
      <c r="AT286" s="154" t="s">
        <v>214</v>
      </c>
      <c r="AU286" s="154" t="s">
        <v>91</v>
      </c>
      <c r="AV286" s="11" t="s">
        <v>91</v>
      </c>
      <c r="AW286" s="11" t="s">
        <v>29</v>
      </c>
      <c r="AX286" s="11" t="s">
        <v>72</v>
      </c>
      <c r="AY286" s="154" t="s">
        <v>207</v>
      </c>
    </row>
    <row r="287" spans="2:65" s="14" customFormat="1" x14ac:dyDescent="0.2">
      <c r="B287" s="178"/>
      <c r="D287" s="153" t="s">
        <v>214</v>
      </c>
      <c r="E287" s="179" t="s">
        <v>1</v>
      </c>
      <c r="F287" s="180" t="s">
        <v>243</v>
      </c>
      <c r="H287" s="181">
        <v>80</v>
      </c>
      <c r="I287" s="182"/>
      <c r="L287" s="178"/>
      <c r="M287" s="183"/>
      <c r="T287" s="184"/>
      <c r="AT287" s="179" t="s">
        <v>214</v>
      </c>
      <c r="AU287" s="179" t="s">
        <v>91</v>
      </c>
      <c r="AV287" s="14" t="s">
        <v>236</v>
      </c>
      <c r="AW287" s="14" t="s">
        <v>29</v>
      </c>
      <c r="AX287" s="14" t="s">
        <v>80</v>
      </c>
      <c r="AY287" s="179" t="s">
        <v>207</v>
      </c>
    </row>
    <row r="288" spans="2:65" s="1" customFormat="1" ht="21.75" customHeight="1" x14ac:dyDescent="0.2">
      <c r="B288" s="137"/>
      <c r="C288" s="138" t="s">
        <v>507</v>
      </c>
      <c r="D288" s="197" t="s">
        <v>208</v>
      </c>
      <c r="E288" s="139" t="s">
        <v>803</v>
      </c>
      <c r="F288" s="140" t="s">
        <v>804</v>
      </c>
      <c r="G288" s="141" t="s">
        <v>410</v>
      </c>
      <c r="H288" s="142">
        <v>38</v>
      </c>
      <c r="I288" s="143"/>
      <c r="J288" s="144">
        <f>ROUND(I288*H288,2)</f>
        <v>0</v>
      </c>
      <c r="K288" s="145"/>
      <c r="L288" s="32"/>
      <c r="M288" s="146" t="s">
        <v>1</v>
      </c>
      <c r="N288" s="147" t="s">
        <v>38</v>
      </c>
      <c r="P288" s="148">
        <f>O288*H288</f>
        <v>0</v>
      </c>
      <c r="Q288" s="148">
        <v>1.23E-3</v>
      </c>
      <c r="R288" s="148">
        <f>Q288*H288</f>
        <v>4.6739999999999997E-2</v>
      </c>
      <c r="S288" s="148">
        <v>0</v>
      </c>
      <c r="T288" s="149">
        <f>S288*H288</f>
        <v>0</v>
      </c>
      <c r="AR288" s="150" t="s">
        <v>236</v>
      </c>
      <c r="AT288" s="150" t="s">
        <v>208</v>
      </c>
      <c r="AU288" s="150" t="s">
        <v>91</v>
      </c>
      <c r="AY288" s="17" t="s">
        <v>207</v>
      </c>
      <c r="BE288" s="151">
        <f>IF(N288="základná",J288,0)</f>
        <v>0</v>
      </c>
      <c r="BF288" s="151">
        <f>IF(N288="znížená",J288,0)</f>
        <v>0</v>
      </c>
      <c r="BG288" s="151">
        <f>IF(N288="zákl. prenesená",J288,0)</f>
        <v>0</v>
      </c>
      <c r="BH288" s="151">
        <f>IF(N288="zníž. prenesená",J288,0)</f>
        <v>0</v>
      </c>
      <c r="BI288" s="151">
        <f>IF(N288="nulová",J288,0)</f>
        <v>0</v>
      </c>
      <c r="BJ288" s="17" t="s">
        <v>91</v>
      </c>
      <c r="BK288" s="151">
        <f>ROUND(I288*H288,2)</f>
        <v>0</v>
      </c>
      <c r="BL288" s="17" t="s">
        <v>236</v>
      </c>
      <c r="BM288" s="150" t="s">
        <v>805</v>
      </c>
    </row>
    <row r="289" spans="2:65" s="11" customFormat="1" x14ac:dyDescent="0.2">
      <c r="B289" s="152"/>
      <c r="D289" s="153" t="s">
        <v>214</v>
      </c>
      <c r="E289" s="154" t="s">
        <v>1</v>
      </c>
      <c r="F289" s="155" t="s">
        <v>806</v>
      </c>
      <c r="H289" s="156">
        <v>38</v>
      </c>
      <c r="I289" s="157"/>
      <c r="L289" s="152"/>
      <c r="M289" s="158"/>
      <c r="T289" s="159"/>
      <c r="AT289" s="154" t="s">
        <v>214</v>
      </c>
      <c r="AU289" s="154" t="s">
        <v>91</v>
      </c>
      <c r="AV289" s="11" t="s">
        <v>91</v>
      </c>
      <c r="AW289" s="11" t="s">
        <v>29</v>
      </c>
      <c r="AX289" s="11" t="s">
        <v>80</v>
      </c>
      <c r="AY289" s="154" t="s">
        <v>207</v>
      </c>
    </row>
    <row r="290" spans="2:65" s="1" customFormat="1" ht="21.75" customHeight="1" x14ac:dyDescent="0.2">
      <c r="B290" s="137"/>
      <c r="C290" s="138" t="s">
        <v>512</v>
      </c>
      <c r="D290" s="197" t="s">
        <v>208</v>
      </c>
      <c r="E290" s="139" t="s">
        <v>807</v>
      </c>
      <c r="F290" s="140" t="s">
        <v>808</v>
      </c>
      <c r="G290" s="141" t="s">
        <v>410</v>
      </c>
      <c r="H290" s="142">
        <v>19</v>
      </c>
      <c r="I290" s="143"/>
      <c r="J290" s="144">
        <f>ROUND(I290*H290,2)</f>
        <v>0</v>
      </c>
      <c r="K290" s="145"/>
      <c r="L290" s="32"/>
      <c r="M290" s="146" t="s">
        <v>1</v>
      </c>
      <c r="N290" s="147" t="s">
        <v>38</v>
      </c>
      <c r="P290" s="148">
        <f>O290*H290</f>
        <v>0</v>
      </c>
      <c r="Q290" s="148">
        <v>1.23E-3</v>
      </c>
      <c r="R290" s="148">
        <f>Q290*H290</f>
        <v>2.3369999999999998E-2</v>
      </c>
      <c r="S290" s="148">
        <v>0</v>
      </c>
      <c r="T290" s="149">
        <f>S290*H290</f>
        <v>0</v>
      </c>
      <c r="AR290" s="150" t="s">
        <v>236</v>
      </c>
      <c r="AT290" s="150" t="s">
        <v>208</v>
      </c>
      <c r="AU290" s="150" t="s">
        <v>91</v>
      </c>
      <c r="AY290" s="17" t="s">
        <v>207</v>
      </c>
      <c r="BE290" s="151">
        <f>IF(N290="základná",J290,0)</f>
        <v>0</v>
      </c>
      <c r="BF290" s="151">
        <f>IF(N290="znížená",J290,0)</f>
        <v>0</v>
      </c>
      <c r="BG290" s="151">
        <f>IF(N290="zákl. prenesená",J290,0)</f>
        <v>0</v>
      </c>
      <c r="BH290" s="151">
        <f>IF(N290="zníž. prenesená",J290,0)</f>
        <v>0</v>
      </c>
      <c r="BI290" s="151">
        <f>IF(N290="nulová",J290,0)</f>
        <v>0</v>
      </c>
      <c r="BJ290" s="17" t="s">
        <v>91</v>
      </c>
      <c r="BK290" s="151">
        <f>ROUND(I290*H290,2)</f>
        <v>0</v>
      </c>
      <c r="BL290" s="17" t="s">
        <v>236</v>
      </c>
      <c r="BM290" s="150" t="s">
        <v>809</v>
      </c>
    </row>
    <row r="291" spans="2:65" s="11" customFormat="1" x14ac:dyDescent="0.2">
      <c r="B291" s="152"/>
      <c r="D291" s="153" t="s">
        <v>214</v>
      </c>
      <c r="E291" s="154" t="s">
        <v>1</v>
      </c>
      <c r="F291" s="155" t="s">
        <v>810</v>
      </c>
      <c r="H291" s="156">
        <v>19</v>
      </c>
      <c r="I291" s="157"/>
      <c r="L291" s="152"/>
      <c r="M291" s="158"/>
      <c r="T291" s="159"/>
      <c r="AT291" s="154" t="s">
        <v>214</v>
      </c>
      <c r="AU291" s="154" t="s">
        <v>91</v>
      </c>
      <c r="AV291" s="11" t="s">
        <v>91</v>
      </c>
      <c r="AW291" s="11" t="s">
        <v>29</v>
      </c>
      <c r="AX291" s="11" t="s">
        <v>80</v>
      </c>
      <c r="AY291" s="154" t="s">
        <v>207</v>
      </c>
    </row>
    <row r="292" spans="2:65" s="10" customFormat="1" ht="22.8" customHeight="1" x14ac:dyDescent="0.25">
      <c r="B292" s="127"/>
      <c r="D292" s="128" t="s">
        <v>71</v>
      </c>
      <c r="E292" s="170" t="s">
        <v>206</v>
      </c>
      <c r="F292" s="170" t="s">
        <v>811</v>
      </c>
      <c r="I292" s="130"/>
      <c r="J292" s="171">
        <f>BK292</f>
        <v>0</v>
      </c>
      <c r="L292" s="127"/>
      <c r="M292" s="132"/>
      <c r="P292" s="133">
        <f>SUM(P293:P314)</f>
        <v>0</v>
      </c>
      <c r="R292" s="133">
        <f>SUM(R293:R314)</f>
        <v>8897.4197627599988</v>
      </c>
      <c r="T292" s="134">
        <f>SUM(T293:T314)</f>
        <v>0</v>
      </c>
      <c r="AR292" s="128" t="s">
        <v>80</v>
      </c>
      <c r="AT292" s="135" t="s">
        <v>71</v>
      </c>
      <c r="AU292" s="135" t="s">
        <v>80</v>
      </c>
      <c r="AY292" s="128" t="s">
        <v>207</v>
      </c>
      <c r="BK292" s="136">
        <f>SUM(BK293:BK314)</f>
        <v>0</v>
      </c>
    </row>
    <row r="293" spans="2:65" s="1" customFormat="1" ht="24.15" customHeight="1" x14ac:dyDescent="0.2">
      <c r="B293" s="137"/>
      <c r="C293" s="138" t="s">
        <v>517</v>
      </c>
      <c r="D293" s="196" t="s">
        <v>208</v>
      </c>
      <c r="E293" s="139" t="s">
        <v>812</v>
      </c>
      <c r="F293" s="140" t="s">
        <v>813</v>
      </c>
      <c r="G293" s="141" t="s">
        <v>235</v>
      </c>
      <c r="H293" s="142">
        <v>6627.335</v>
      </c>
      <c r="I293" s="143"/>
      <c r="J293" s="144">
        <f>ROUND(I293*H293,2)</f>
        <v>0</v>
      </c>
      <c r="K293" s="145"/>
      <c r="L293" s="32"/>
      <c r="M293" s="146" t="s">
        <v>1</v>
      </c>
      <c r="N293" s="147" t="s">
        <v>38</v>
      </c>
      <c r="P293" s="148">
        <f>O293*H293</f>
        <v>0</v>
      </c>
      <c r="Q293" s="148">
        <v>0.46</v>
      </c>
      <c r="R293" s="148">
        <f>Q293*H293</f>
        <v>3048.5741000000003</v>
      </c>
      <c r="S293" s="148">
        <v>0</v>
      </c>
      <c r="T293" s="149">
        <f>S293*H293</f>
        <v>0</v>
      </c>
      <c r="AR293" s="150" t="s">
        <v>236</v>
      </c>
      <c r="AT293" s="150" t="s">
        <v>208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814</v>
      </c>
    </row>
    <row r="294" spans="2:65" s="11" customFormat="1" x14ac:dyDescent="0.2">
      <c r="B294" s="152"/>
      <c r="D294" s="153" t="s">
        <v>214</v>
      </c>
      <c r="E294" s="154" t="s">
        <v>1</v>
      </c>
      <c r="F294" s="155" t="s">
        <v>815</v>
      </c>
      <c r="H294" s="156">
        <v>5762.9</v>
      </c>
      <c r="I294" s="157"/>
      <c r="L294" s="152"/>
      <c r="M294" s="158"/>
      <c r="T294" s="159"/>
      <c r="AT294" s="154" t="s">
        <v>214</v>
      </c>
      <c r="AU294" s="154" t="s">
        <v>91</v>
      </c>
      <c r="AV294" s="11" t="s">
        <v>91</v>
      </c>
      <c r="AW294" s="11" t="s">
        <v>29</v>
      </c>
      <c r="AX294" s="11" t="s">
        <v>80</v>
      </c>
      <c r="AY294" s="154" t="s">
        <v>207</v>
      </c>
    </row>
    <row r="295" spans="2:65" s="11" customFormat="1" x14ac:dyDescent="0.2">
      <c r="B295" s="152"/>
      <c r="D295" s="153" t="s">
        <v>214</v>
      </c>
      <c r="F295" s="155" t="s">
        <v>666</v>
      </c>
      <c r="H295" s="156">
        <v>6627.335</v>
      </c>
      <c r="I295" s="157"/>
      <c r="L295" s="152"/>
      <c r="M295" s="158"/>
      <c r="T295" s="159"/>
      <c r="AT295" s="154" t="s">
        <v>214</v>
      </c>
      <c r="AU295" s="154" t="s">
        <v>91</v>
      </c>
      <c r="AV295" s="11" t="s">
        <v>91</v>
      </c>
      <c r="AW295" s="11" t="s">
        <v>3</v>
      </c>
      <c r="AX295" s="11" t="s">
        <v>80</v>
      </c>
      <c r="AY295" s="154" t="s">
        <v>207</v>
      </c>
    </row>
    <row r="296" spans="2:65" s="1" customFormat="1" ht="37.799999999999997" customHeight="1" x14ac:dyDescent="0.2">
      <c r="B296" s="137"/>
      <c r="C296" s="138" t="s">
        <v>816</v>
      </c>
      <c r="D296" s="196" t="s">
        <v>208</v>
      </c>
      <c r="E296" s="227" t="s">
        <v>817</v>
      </c>
      <c r="F296" s="228" t="s">
        <v>818</v>
      </c>
      <c r="G296" s="229" t="s">
        <v>235</v>
      </c>
      <c r="H296" s="230">
        <v>6223.9319999999998</v>
      </c>
      <c r="I296" s="143"/>
      <c r="J296" s="144">
        <f>ROUND(I296*H296,2)</f>
        <v>0</v>
      </c>
      <c r="K296" s="145"/>
      <c r="L296" s="32"/>
      <c r="M296" s="146" t="s">
        <v>1</v>
      </c>
      <c r="N296" s="147" t="s">
        <v>38</v>
      </c>
      <c r="P296" s="148">
        <f>O296*H296</f>
        <v>0</v>
      </c>
      <c r="Q296" s="148">
        <v>0.47117999999999999</v>
      </c>
      <c r="R296" s="148">
        <f>Q296*H296</f>
        <v>2932.5922797599997</v>
      </c>
      <c r="S296" s="148">
        <v>0</v>
      </c>
      <c r="T296" s="149">
        <f>S296*H296</f>
        <v>0</v>
      </c>
      <c r="AR296" s="150" t="s">
        <v>236</v>
      </c>
      <c r="AT296" s="150" t="s">
        <v>208</v>
      </c>
      <c r="AU296" s="150" t="s">
        <v>91</v>
      </c>
      <c r="AY296" s="17" t="s">
        <v>207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91</v>
      </c>
      <c r="BK296" s="151">
        <f>ROUND(I296*H296,2)</f>
        <v>0</v>
      </c>
      <c r="BL296" s="17" t="s">
        <v>236</v>
      </c>
      <c r="BM296" s="150" t="s">
        <v>819</v>
      </c>
    </row>
    <row r="297" spans="2:65" s="11" customFormat="1" x14ac:dyDescent="0.2">
      <c r="B297" s="152"/>
      <c r="D297" s="153" t="s">
        <v>214</v>
      </c>
      <c r="E297" s="154" t="s">
        <v>1</v>
      </c>
      <c r="F297" s="155" t="s">
        <v>815</v>
      </c>
      <c r="H297" s="156">
        <v>5762.9</v>
      </c>
      <c r="I297" s="157"/>
      <c r="L297" s="152"/>
      <c r="M297" s="158"/>
      <c r="T297" s="159"/>
      <c r="AT297" s="154" t="s">
        <v>214</v>
      </c>
      <c r="AU297" s="154" t="s">
        <v>91</v>
      </c>
      <c r="AV297" s="11" t="s">
        <v>91</v>
      </c>
      <c r="AW297" s="11" t="s">
        <v>29</v>
      </c>
      <c r="AX297" s="11" t="s">
        <v>80</v>
      </c>
      <c r="AY297" s="154" t="s">
        <v>207</v>
      </c>
    </row>
    <row r="298" spans="2:65" s="11" customFormat="1" x14ac:dyDescent="0.2">
      <c r="B298" s="152"/>
      <c r="D298" s="153" t="s">
        <v>214</v>
      </c>
      <c r="F298" s="155" t="s">
        <v>653</v>
      </c>
      <c r="H298" s="156">
        <v>6223.9319999999998</v>
      </c>
      <c r="I298" s="157"/>
      <c r="L298" s="152"/>
      <c r="M298" s="158"/>
      <c r="T298" s="159"/>
      <c r="AT298" s="154" t="s">
        <v>214</v>
      </c>
      <c r="AU298" s="154" t="s">
        <v>91</v>
      </c>
      <c r="AV298" s="11" t="s">
        <v>91</v>
      </c>
      <c r="AW298" s="11" t="s">
        <v>3</v>
      </c>
      <c r="AX298" s="11" t="s">
        <v>80</v>
      </c>
      <c r="AY298" s="154" t="s">
        <v>207</v>
      </c>
    </row>
    <row r="299" spans="2:65" s="1" customFormat="1" ht="33" customHeight="1" x14ac:dyDescent="0.2">
      <c r="B299" s="137"/>
      <c r="C299" s="138" t="s">
        <v>527</v>
      </c>
      <c r="D299" s="138" t="s">
        <v>208</v>
      </c>
      <c r="E299" s="139" t="s">
        <v>820</v>
      </c>
      <c r="F299" s="140" t="s">
        <v>821</v>
      </c>
      <c r="G299" s="141" t="s">
        <v>235</v>
      </c>
      <c r="H299" s="142">
        <v>1149.5999999999999</v>
      </c>
      <c r="I299" s="143"/>
      <c r="J299" s="144">
        <f>ROUND(I299*H299,2)</f>
        <v>0</v>
      </c>
      <c r="K299" s="145"/>
      <c r="L299" s="32"/>
      <c r="M299" s="146" t="s">
        <v>1</v>
      </c>
      <c r="N299" s="147" t="s">
        <v>38</v>
      </c>
      <c r="P299" s="148">
        <f>O299*H299</f>
        <v>0</v>
      </c>
      <c r="Q299" s="148">
        <v>0.29160000000000003</v>
      </c>
      <c r="R299" s="148">
        <f>Q299*H299</f>
        <v>335.22336000000001</v>
      </c>
      <c r="S299" s="148">
        <v>0</v>
      </c>
      <c r="T299" s="149">
        <f>S299*H299</f>
        <v>0</v>
      </c>
      <c r="AR299" s="150" t="s">
        <v>236</v>
      </c>
      <c r="AT299" s="150" t="s">
        <v>208</v>
      </c>
      <c r="AU299" s="150" t="s">
        <v>91</v>
      </c>
      <c r="AY299" s="17" t="s">
        <v>207</v>
      </c>
      <c r="BE299" s="151">
        <f>IF(N299="základná",J299,0)</f>
        <v>0</v>
      </c>
      <c r="BF299" s="151">
        <f>IF(N299="znížená",J299,0)</f>
        <v>0</v>
      </c>
      <c r="BG299" s="151">
        <f>IF(N299="zákl. prenesená",J299,0)</f>
        <v>0</v>
      </c>
      <c r="BH299" s="151">
        <f>IF(N299="zníž. prenesená",J299,0)</f>
        <v>0</v>
      </c>
      <c r="BI299" s="151">
        <f>IF(N299="nulová",J299,0)</f>
        <v>0</v>
      </c>
      <c r="BJ299" s="17" t="s">
        <v>91</v>
      </c>
      <c r="BK299" s="151">
        <f>ROUND(I299*H299,2)</f>
        <v>0</v>
      </c>
      <c r="BL299" s="17" t="s">
        <v>236</v>
      </c>
      <c r="BM299" s="150" t="s">
        <v>822</v>
      </c>
    </row>
    <row r="300" spans="2:65" s="11" customFormat="1" x14ac:dyDescent="0.2">
      <c r="B300" s="152"/>
      <c r="D300" s="153" t="s">
        <v>214</v>
      </c>
      <c r="E300" s="154" t="s">
        <v>1</v>
      </c>
      <c r="F300" s="155" t="s">
        <v>823</v>
      </c>
      <c r="H300" s="156">
        <v>1149.5999999999999</v>
      </c>
      <c r="I300" s="157"/>
      <c r="L300" s="152"/>
      <c r="M300" s="158"/>
      <c r="T300" s="159"/>
      <c r="AT300" s="154" t="s">
        <v>214</v>
      </c>
      <c r="AU300" s="154" t="s">
        <v>91</v>
      </c>
      <c r="AV300" s="11" t="s">
        <v>91</v>
      </c>
      <c r="AW300" s="11" t="s">
        <v>29</v>
      </c>
      <c r="AX300" s="11" t="s">
        <v>80</v>
      </c>
      <c r="AY300" s="154" t="s">
        <v>207</v>
      </c>
    </row>
    <row r="301" spans="2:65" s="1" customFormat="1" ht="24.15" customHeight="1" x14ac:dyDescent="0.2">
      <c r="B301" s="137"/>
      <c r="C301" s="138" t="s">
        <v>535</v>
      </c>
      <c r="D301" s="138" t="s">
        <v>208</v>
      </c>
      <c r="E301" s="139" t="s">
        <v>824</v>
      </c>
      <c r="F301" s="140" t="s">
        <v>825</v>
      </c>
      <c r="G301" s="141" t="s">
        <v>269</v>
      </c>
      <c r="H301" s="142">
        <v>362.6</v>
      </c>
      <c r="I301" s="143"/>
      <c r="J301" s="144">
        <f>ROUND(I301*H301,2)</f>
        <v>0</v>
      </c>
      <c r="K301" s="145"/>
      <c r="L301" s="32"/>
      <c r="M301" s="146" t="s">
        <v>1</v>
      </c>
      <c r="N301" s="147" t="s">
        <v>38</v>
      </c>
      <c r="P301" s="148">
        <f>O301*H301</f>
        <v>0</v>
      </c>
      <c r="Q301" s="148">
        <v>0</v>
      </c>
      <c r="R301" s="148">
        <f>Q301*H301</f>
        <v>0</v>
      </c>
      <c r="S301" s="148">
        <v>0</v>
      </c>
      <c r="T301" s="149">
        <f>S301*H301</f>
        <v>0</v>
      </c>
      <c r="AR301" s="150" t="s">
        <v>236</v>
      </c>
      <c r="AT301" s="150" t="s">
        <v>208</v>
      </c>
      <c r="AU301" s="150" t="s">
        <v>91</v>
      </c>
      <c r="AY301" s="17" t="s">
        <v>207</v>
      </c>
      <c r="BE301" s="151">
        <f>IF(N301="základná",J301,0)</f>
        <v>0</v>
      </c>
      <c r="BF301" s="151">
        <f>IF(N301="znížená",J301,0)</f>
        <v>0</v>
      </c>
      <c r="BG301" s="151">
        <f>IF(N301="zákl. prenesená",J301,0)</f>
        <v>0</v>
      </c>
      <c r="BH301" s="151">
        <f>IF(N301="zníž. prenesená",J301,0)</f>
        <v>0</v>
      </c>
      <c r="BI301" s="151">
        <f>IF(N301="nulová",J301,0)</f>
        <v>0</v>
      </c>
      <c r="BJ301" s="17" t="s">
        <v>91</v>
      </c>
      <c r="BK301" s="151">
        <f>ROUND(I301*H301,2)</f>
        <v>0</v>
      </c>
      <c r="BL301" s="17" t="s">
        <v>236</v>
      </c>
      <c r="BM301" s="150" t="s">
        <v>826</v>
      </c>
    </row>
    <row r="302" spans="2:65" s="1" customFormat="1" ht="19.2" x14ac:dyDescent="0.2">
      <c r="B302" s="32"/>
      <c r="D302" s="153" t="s">
        <v>220</v>
      </c>
      <c r="F302" s="160" t="s">
        <v>827</v>
      </c>
      <c r="I302" s="161"/>
      <c r="L302" s="32"/>
      <c r="M302" s="162"/>
      <c r="T302" s="59"/>
      <c r="AT302" s="17" t="s">
        <v>220</v>
      </c>
      <c r="AU302" s="17" t="s">
        <v>91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828</v>
      </c>
      <c r="H303" s="156">
        <v>362.6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80</v>
      </c>
      <c r="AY303" s="154" t="s">
        <v>207</v>
      </c>
    </row>
    <row r="304" spans="2:65" s="1" customFormat="1" ht="33" customHeight="1" x14ac:dyDescent="0.2">
      <c r="B304" s="137"/>
      <c r="C304" s="138" t="s">
        <v>541</v>
      </c>
      <c r="D304" s="196" t="s">
        <v>208</v>
      </c>
      <c r="E304" s="139" t="s">
        <v>829</v>
      </c>
      <c r="F304" s="140" t="s">
        <v>830</v>
      </c>
      <c r="G304" s="141" t="s">
        <v>235</v>
      </c>
      <c r="H304" s="142">
        <v>5762.9</v>
      </c>
      <c r="I304" s="143"/>
      <c r="J304" s="144">
        <f>ROUND(I304*H304,2)</f>
        <v>0</v>
      </c>
      <c r="K304" s="145"/>
      <c r="L304" s="32"/>
      <c r="M304" s="146" t="s">
        <v>1</v>
      </c>
      <c r="N304" s="147" t="s">
        <v>38</v>
      </c>
      <c r="P304" s="148">
        <f>O304*H304</f>
        <v>0</v>
      </c>
      <c r="Q304" s="148">
        <v>6.0099999999999997E-3</v>
      </c>
      <c r="R304" s="148">
        <f>Q304*H304</f>
        <v>34.635028999999996</v>
      </c>
      <c r="S304" s="148">
        <v>0</v>
      </c>
      <c r="T304" s="149">
        <f>S304*H304</f>
        <v>0</v>
      </c>
      <c r="AR304" s="150" t="s">
        <v>236</v>
      </c>
      <c r="AT304" s="150" t="s">
        <v>208</v>
      </c>
      <c r="AU304" s="150" t="s">
        <v>91</v>
      </c>
      <c r="AY304" s="17" t="s">
        <v>207</v>
      </c>
      <c r="BE304" s="151">
        <f>IF(N304="základná",J304,0)</f>
        <v>0</v>
      </c>
      <c r="BF304" s="151">
        <f>IF(N304="znížená",J304,0)</f>
        <v>0</v>
      </c>
      <c r="BG304" s="151">
        <f>IF(N304="zákl. prenesená",J304,0)</f>
        <v>0</v>
      </c>
      <c r="BH304" s="151">
        <f>IF(N304="zníž. prenesená",J304,0)</f>
        <v>0</v>
      </c>
      <c r="BI304" s="151">
        <f>IF(N304="nulová",J304,0)</f>
        <v>0</v>
      </c>
      <c r="BJ304" s="17" t="s">
        <v>91</v>
      </c>
      <c r="BK304" s="151">
        <f>ROUND(I304*H304,2)</f>
        <v>0</v>
      </c>
      <c r="BL304" s="17" t="s">
        <v>236</v>
      </c>
      <c r="BM304" s="150" t="s">
        <v>831</v>
      </c>
    </row>
    <row r="305" spans="2:65" s="11" customFormat="1" x14ac:dyDescent="0.2">
      <c r="B305" s="152"/>
      <c r="D305" s="153" t="s">
        <v>214</v>
      </c>
      <c r="E305" s="154" t="s">
        <v>1</v>
      </c>
      <c r="F305" s="155" t="s">
        <v>815</v>
      </c>
      <c r="H305" s="156">
        <v>5762.9</v>
      </c>
      <c r="I305" s="157"/>
      <c r="L305" s="152"/>
      <c r="M305" s="158"/>
      <c r="T305" s="159"/>
      <c r="AT305" s="154" t="s">
        <v>214</v>
      </c>
      <c r="AU305" s="154" t="s">
        <v>91</v>
      </c>
      <c r="AV305" s="11" t="s">
        <v>91</v>
      </c>
      <c r="AW305" s="11" t="s">
        <v>29</v>
      </c>
      <c r="AX305" s="11" t="s">
        <v>80</v>
      </c>
      <c r="AY305" s="154" t="s">
        <v>207</v>
      </c>
    </row>
    <row r="306" spans="2:65" s="1" customFormat="1" ht="33" customHeight="1" x14ac:dyDescent="0.2">
      <c r="B306" s="137"/>
      <c r="C306" s="138" t="s">
        <v>547</v>
      </c>
      <c r="D306" s="196" t="s">
        <v>208</v>
      </c>
      <c r="E306" s="139" t="s">
        <v>832</v>
      </c>
      <c r="F306" s="140" t="s">
        <v>833</v>
      </c>
      <c r="G306" s="141" t="s">
        <v>235</v>
      </c>
      <c r="H306" s="142">
        <v>11525.8</v>
      </c>
      <c r="I306" s="143"/>
      <c r="J306" s="144">
        <f>ROUND(I306*H306,2)</f>
        <v>0</v>
      </c>
      <c r="K306" s="145"/>
      <c r="L306" s="32"/>
      <c r="M306" s="146" t="s">
        <v>1</v>
      </c>
      <c r="N306" s="147" t="s">
        <v>38</v>
      </c>
      <c r="P306" s="148">
        <f>O306*H306</f>
        <v>0</v>
      </c>
      <c r="Q306" s="148">
        <v>5.1000000000000004E-4</v>
      </c>
      <c r="R306" s="148">
        <f>Q306*H306</f>
        <v>5.878158</v>
      </c>
      <c r="S306" s="148">
        <v>0</v>
      </c>
      <c r="T306" s="149">
        <f>S306*H306</f>
        <v>0</v>
      </c>
      <c r="AR306" s="150" t="s">
        <v>236</v>
      </c>
      <c r="AT306" s="150" t="s">
        <v>208</v>
      </c>
      <c r="AU306" s="150" t="s">
        <v>91</v>
      </c>
      <c r="AY306" s="17" t="s">
        <v>207</v>
      </c>
      <c r="BE306" s="151">
        <f>IF(N306="základná",J306,0)</f>
        <v>0</v>
      </c>
      <c r="BF306" s="151">
        <f>IF(N306="znížená",J306,0)</f>
        <v>0</v>
      </c>
      <c r="BG306" s="151">
        <f>IF(N306="zákl. prenesená",J306,0)</f>
        <v>0</v>
      </c>
      <c r="BH306" s="151">
        <f>IF(N306="zníž. prenesená",J306,0)</f>
        <v>0</v>
      </c>
      <c r="BI306" s="151">
        <f>IF(N306="nulová",J306,0)</f>
        <v>0</v>
      </c>
      <c r="BJ306" s="17" t="s">
        <v>91</v>
      </c>
      <c r="BK306" s="151">
        <f>ROUND(I306*H306,2)</f>
        <v>0</v>
      </c>
      <c r="BL306" s="17" t="s">
        <v>236</v>
      </c>
      <c r="BM306" s="150" t="s">
        <v>834</v>
      </c>
    </row>
    <row r="307" spans="2:65" s="1" customFormat="1" ht="19.2" x14ac:dyDescent="0.2">
      <c r="B307" s="32"/>
      <c r="D307" s="153" t="s">
        <v>220</v>
      </c>
      <c r="F307" s="160" t="s">
        <v>835</v>
      </c>
      <c r="I307" s="161"/>
      <c r="L307" s="32"/>
      <c r="M307" s="162"/>
      <c r="T307" s="59"/>
      <c r="AT307" s="17" t="s">
        <v>220</v>
      </c>
      <c r="AU307" s="17" t="s">
        <v>91</v>
      </c>
    </row>
    <row r="308" spans="2:65" s="11" customFormat="1" x14ac:dyDescent="0.2">
      <c r="B308" s="152"/>
      <c r="D308" s="153" t="s">
        <v>214</v>
      </c>
      <c r="E308" s="154" t="s">
        <v>1</v>
      </c>
      <c r="F308" s="155" t="s">
        <v>836</v>
      </c>
      <c r="H308" s="156">
        <v>11525.8</v>
      </c>
      <c r="I308" s="157"/>
      <c r="L308" s="152"/>
      <c r="M308" s="158"/>
      <c r="T308" s="159"/>
      <c r="AT308" s="154" t="s">
        <v>214</v>
      </c>
      <c r="AU308" s="154" t="s">
        <v>91</v>
      </c>
      <c r="AV308" s="11" t="s">
        <v>91</v>
      </c>
      <c r="AW308" s="11" t="s">
        <v>29</v>
      </c>
      <c r="AX308" s="11" t="s">
        <v>80</v>
      </c>
      <c r="AY308" s="154" t="s">
        <v>207</v>
      </c>
    </row>
    <row r="309" spans="2:65" s="1" customFormat="1" ht="33" customHeight="1" x14ac:dyDescent="0.2">
      <c r="B309" s="137"/>
      <c r="C309" s="138" t="s">
        <v>837</v>
      </c>
      <c r="D309" s="196" t="s">
        <v>208</v>
      </c>
      <c r="E309" s="227" t="s">
        <v>838</v>
      </c>
      <c r="F309" s="228" t="s">
        <v>839</v>
      </c>
      <c r="G309" s="229" t="s">
        <v>235</v>
      </c>
      <c r="H309" s="230">
        <v>5762.9</v>
      </c>
      <c r="I309" s="143"/>
      <c r="J309" s="144">
        <f>ROUND(I309*H309,2)</f>
        <v>0</v>
      </c>
      <c r="K309" s="145"/>
      <c r="L309" s="32"/>
      <c r="M309" s="146" t="s">
        <v>1</v>
      </c>
      <c r="N309" s="147" t="s">
        <v>38</v>
      </c>
      <c r="P309" s="148">
        <f>O309*H309</f>
        <v>0</v>
      </c>
      <c r="Q309" s="148">
        <v>0.10373</v>
      </c>
      <c r="R309" s="148">
        <f>Q309*H309</f>
        <v>597.785617</v>
      </c>
      <c r="S309" s="148">
        <v>0</v>
      </c>
      <c r="T309" s="149">
        <f>S309*H309</f>
        <v>0</v>
      </c>
      <c r="AR309" s="150" t="s">
        <v>236</v>
      </c>
      <c r="AT309" s="150" t="s">
        <v>208</v>
      </c>
      <c r="AU309" s="150" t="s">
        <v>91</v>
      </c>
      <c r="AY309" s="17" t="s">
        <v>207</v>
      </c>
      <c r="BE309" s="151">
        <f>IF(N309="základná",J309,0)</f>
        <v>0</v>
      </c>
      <c r="BF309" s="151">
        <f>IF(N309="znížená",J309,0)</f>
        <v>0</v>
      </c>
      <c r="BG309" s="151">
        <f>IF(N309="zákl. prenesená",J309,0)</f>
        <v>0</v>
      </c>
      <c r="BH309" s="151">
        <f>IF(N309="zníž. prenesená",J309,0)</f>
        <v>0</v>
      </c>
      <c r="BI309" s="151">
        <f>IF(N309="nulová",J309,0)</f>
        <v>0</v>
      </c>
      <c r="BJ309" s="17" t="s">
        <v>91</v>
      </c>
      <c r="BK309" s="151">
        <f>ROUND(I309*H309,2)</f>
        <v>0</v>
      </c>
      <c r="BL309" s="17" t="s">
        <v>236</v>
      </c>
      <c r="BM309" s="150" t="s">
        <v>840</v>
      </c>
    </row>
    <row r="310" spans="2:65" s="11" customFormat="1" x14ac:dyDescent="0.2">
      <c r="B310" s="152"/>
      <c r="D310" s="153" t="s">
        <v>214</v>
      </c>
      <c r="E310" s="154" t="s">
        <v>1</v>
      </c>
      <c r="F310" s="155" t="s">
        <v>815</v>
      </c>
      <c r="H310" s="156">
        <v>5762.9</v>
      </c>
      <c r="I310" s="157"/>
      <c r="L310" s="152"/>
      <c r="M310" s="158"/>
      <c r="T310" s="159"/>
      <c r="AT310" s="154" t="s">
        <v>214</v>
      </c>
      <c r="AU310" s="154" t="s">
        <v>91</v>
      </c>
      <c r="AV310" s="11" t="s">
        <v>91</v>
      </c>
      <c r="AW310" s="11" t="s">
        <v>29</v>
      </c>
      <c r="AX310" s="11" t="s">
        <v>80</v>
      </c>
      <c r="AY310" s="154" t="s">
        <v>207</v>
      </c>
    </row>
    <row r="311" spans="2:65" s="1" customFormat="1" ht="37.799999999999997" customHeight="1" x14ac:dyDescent="0.2">
      <c r="B311" s="137"/>
      <c r="C311" s="138" t="s">
        <v>841</v>
      </c>
      <c r="D311" s="196" t="s">
        <v>208</v>
      </c>
      <c r="E311" s="227" t="s">
        <v>842</v>
      </c>
      <c r="F311" s="228" t="s">
        <v>843</v>
      </c>
      <c r="G311" s="229" t="s">
        <v>235</v>
      </c>
      <c r="H311" s="230">
        <v>5762.9</v>
      </c>
      <c r="I311" s="143"/>
      <c r="J311" s="144">
        <f>ROUND(I311*H311,2)</f>
        <v>0</v>
      </c>
      <c r="K311" s="145"/>
      <c r="L311" s="32"/>
      <c r="M311" s="146" t="s">
        <v>1</v>
      </c>
      <c r="N311" s="147" t="s">
        <v>38</v>
      </c>
      <c r="P311" s="148">
        <f>O311*H311</f>
        <v>0</v>
      </c>
      <c r="Q311" s="148">
        <v>0.15559000000000001</v>
      </c>
      <c r="R311" s="148">
        <f>Q311*H311</f>
        <v>896.64961099999994</v>
      </c>
      <c r="S311" s="148">
        <v>0</v>
      </c>
      <c r="T311" s="149">
        <f>S311*H311</f>
        <v>0</v>
      </c>
      <c r="AR311" s="150" t="s">
        <v>236</v>
      </c>
      <c r="AT311" s="150" t="s">
        <v>208</v>
      </c>
      <c r="AU311" s="150" t="s">
        <v>91</v>
      </c>
      <c r="AY311" s="17" t="s">
        <v>207</v>
      </c>
      <c r="BE311" s="151">
        <f>IF(N311="základná",J311,0)</f>
        <v>0</v>
      </c>
      <c r="BF311" s="151">
        <f>IF(N311="znížená",J311,0)</f>
        <v>0</v>
      </c>
      <c r="BG311" s="151">
        <f>IF(N311="zákl. prenesená",J311,0)</f>
        <v>0</v>
      </c>
      <c r="BH311" s="151">
        <f>IF(N311="zníž. prenesená",J311,0)</f>
        <v>0</v>
      </c>
      <c r="BI311" s="151">
        <f>IF(N311="nulová",J311,0)</f>
        <v>0</v>
      </c>
      <c r="BJ311" s="17" t="s">
        <v>91</v>
      </c>
      <c r="BK311" s="151">
        <f>ROUND(I311*H311,2)</f>
        <v>0</v>
      </c>
      <c r="BL311" s="17" t="s">
        <v>236</v>
      </c>
      <c r="BM311" s="150" t="s">
        <v>844</v>
      </c>
    </row>
    <row r="312" spans="2:65" s="11" customFormat="1" x14ac:dyDescent="0.2">
      <c r="B312" s="152"/>
      <c r="D312" s="153" t="s">
        <v>214</v>
      </c>
      <c r="E312" s="154" t="s">
        <v>1</v>
      </c>
      <c r="F312" s="155" t="s">
        <v>815</v>
      </c>
      <c r="H312" s="156">
        <v>5762.9</v>
      </c>
      <c r="I312" s="157"/>
      <c r="L312" s="152"/>
      <c r="M312" s="158"/>
      <c r="T312" s="159"/>
      <c r="AT312" s="154" t="s">
        <v>214</v>
      </c>
      <c r="AU312" s="154" t="s">
        <v>91</v>
      </c>
      <c r="AV312" s="11" t="s">
        <v>91</v>
      </c>
      <c r="AW312" s="11" t="s">
        <v>29</v>
      </c>
      <c r="AX312" s="11" t="s">
        <v>80</v>
      </c>
      <c r="AY312" s="154" t="s">
        <v>207</v>
      </c>
    </row>
    <row r="313" spans="2:65" s="1" customFormat="1" ht="33" customHeight="1" x14ac:dyDescent="0.2">
      <c r="B313" s="137"/>
      <c r="C313" s="138" t="s">
        <v>573</v>
      </c>
      <c r="D313" s="196" t="s">
        <v>208</v>
      </c>
      <c r="E313" s="139" t="s">
        <v>845</v>
      </c>
      <c r="F313" s="140" t="s">
        <v>846</v>
      </c>
      <c r="G313" s="141" t="s">
        <v>235</v>
      </c>
      <c r="H313" s="142">
        <v>5762.9</v>
      </c>
      <c r="I313" s="143"/>
      <c r="J313" s="144">
        <f>ROUND(I313*H313,2)</f>
        <v>0</v>
      </c>
      <c r="K313" s="145"/>
      <c r="L313" s="32"/>
      <c r="M313" s="146" t="s">
        <v>1</v>
      </c>
      <c r="N313" s="147" t="s">
        <v>38</v>
      </c>
      <c r="P313" s="148">
        <f>O313*H313</f>
        <v>0</v>
      </c>
      <c r="Q313" s="148">
        <v>0.18151999999999999</v>
      </c>
      <c r="R313" s="148">
        <f>Q313*H313</f>
        <v>1046.081608</v>
      </c>
      <c r="S313" s="148">
        <v>0</v>
      </c>
      <c r="T313" s="149">
        <f>S313*H313</f>
        <v>0</v>
      </c>
      <c r="AR313" s="150" t="s">
        <v>236</v>
      </c>
      <c r="AT313" s="150" t="s">
        <v>208</v>
      </c>
      <c r="AU313" s="150" t="s">
        <v>91</v>
      </c>
      <c r="AY313" s="17" t="s">
        <v>207</v>
      </c>
      <c r="BE313" s="151">
        <f>IF(N313="základná",J313,0)</f>
        <v>0</v>
      </c>
      <c r="BF313" s="151">
        <f>IF(N313="znížená",J313,0)</f>
        <v>0</v>
      </c>
      <c r="BG313" s="151">
        <f>IF(N313="zákl. prenesená",J313,0)</f>
        <v>0</v>
      </c>
      <c r="BH313" s="151">
        <f>IF(N313="zníž. prenesená",J313,0)</f>
        <v>0</v>
      </c>
      <c r="BI313" s="151">
        <f>IF(N313="nulová",J313,0)</f>
        <v>0</v>
      </c>
      <c r="BJ313" s="17" t="s">
        <v>91</v>
      </c>
      <c r="BK313" s="151">
        <f>ROUND(I313*H313,2)</f>
        <v>0</v>
      </c>
      <c r="BL313" s="17" t="s">
        <v>236</v>
      </c>
      <c r="BM313" s="150" t="s">
        <v>847</v>
      </c>
    </row>
    <row r="314" spans="2:65" s="11" customFormat="1" x14ac:dyDescent="0.2">
      <c r="B314" s="152"/>
      <c r="D314" s="153" t="s">
        <v>214</v>
      </c>
      <c r="E314" s="154" t="s">
        <v>1</v>
      </c>
      <c r="F314" s="155" t="s">
        <v>815</v>
      </c>
      <c r="H314" s="156">
        <v>5762.9</v>
      </c>
      <c r="I314" s="157"/>
      <c r="L314" s="152"/>
      <c r="M314" s="158"/>
      <c r="T314" s="159"/>
      <c r="AT314" s="154" t="s">
        <v>214</v>
      </c>
      <c r="AU314" s="154" t="s">
        <v>91</v>
      </c>
      <c r="AV314" s="11" t="s">
        <v>91</v>
      </c>
      <c r="AW314" s="11" t="s">
        <v>29</v>
      </c>
      <c r="AX314" s="11" t="s">
        <v>80</v>
      </c>
      <c r="AY314" s="154" t="s">
        <v>207</v>
      </c>
    </row>
    <row r="315" spans="2:65" s="10" customFormat="1" ht="22.8" customHeight="1" x14ac:dyDescent="0.25">
      <c r="B315" s="127"/>
      <c r="D315" s="128" t="s">
        <v>71</v>
      </c>
      <c r="E315" s="170" t="s">
        <v>324</v>
      </c>
      <c r="F315" s="170" t="s">
        <v>472</v>
      </c>
      <c r="I315" s="130"/>
      <c r="J315" s="171">
        <f>BK315</f>
        <v>0</v>
      </c>
      <c r="L315" s="127"/>
      <c r="M315" s="132"/>
      <c r="P315" s="133">
        <f>SUM(P316:P361)</f>
        <v>0</v>
      </c>
      <c r="R315" s="133">
        <f>SUM(R316:R361)</f>
        <v>6.1763100000000009</v>
      </c>
      <c r="T315" s="134">
        <f>SUM(T316:T361)</f>
        <v>0</v>
      </c>
      <c r="AR315" s="128" t="s">
        <v>80</v>
      </c>
      <c r="AT315" s="135" t="s">
        <v>71</v>
      </c>
      <c r="AU315" s="135" t="s">
        <v>80</v>
      </c>
      <c r="AY315" s="128" t="s">
        <v>207</v>
      </c>
      <c r="BK315" s="136">
        <f>SUM(BK316:BK361)</f>
        <v>0</v>
      </c>
    </row>
    <row r="316" spans="2:65" s="1" customFormat="1" ht="24.15" customHeight="1" x14ac:dyDescent="0.2">
      <c r="B316" s="137"/>
      <c r="C316" s="138" t="s">
        <v>589</v>
      </c>
      <c r="D316" s="138" t="s">
        <v>208</v>
      </c>
      <c r="E316" s="139" t="s">
        <v>848</v>
      </c>
      <c r="F316" s="140" t="s">
        <v>849</v>
      </c>
      <c r="G316" s="141" t="s">
        <v>247</v>
      </c>
      <c r="H316" s="142">
        <v>16</v>
      </c>
      <c r="I316" s="143"/>
      <c r="J316" s="144">
        <f>ROUND(I316*H316,2)</f>
        <v>0</v>
      </c>
      <c r="K316" s="145"/>
      <c r="L316" s="32"/>
      <c r="M316" s="146" t="s">
        <v>1</v>
      </c>
      <c r="N316" s="147" t="s">
        <v>38</v>
      </c>
      <c r="P316" s="148">
        <f>O316*H316</f>
        <v>0</v>
      </c>
      <c r="Q316" s="148">
        <v>0.22133</v>
      </c>
      <c r="R316" s="148">
        <f>Q316*H316</f>
        <v>3.54128</v>
      </c>
      <c r="S316" s="148">
        <v>0</v>
      </c>
      <c r="T316" s="149">
        <f>S316*H316</f>
        <v>0</v>
      </c>
      <c r="AR316" s="150" t="s">
        <v>236</v>
      </c>
      <c r="AT316" s="150" t="s">
        <v>208</v>
      </c>
      <c r="AU316" s="150" t="s">
        <v>91</v>
      </c>
      <c r="AY316" s="17" t="s">
        <v>207</v>
      </c>
      <c r="BE316" s="151">
        <f>IF(N316="základná",J316,0)</f>
        <v>0</v>
      </c>
      <c r="BF316" s="151">
        <f>IF(N316="znížená",J316,0)</f>
        <v>0</v>
      </c>
      <c r="BG316" s="151">
        <f>IF(N316="zákl. prenesená",J316,0)</f>
        <v>0</v>
      </c>
      <c r="BH316" s="151">
        <f>IF(N316="zníž. prenesená",J316,0)</f>
        <v>0</v>
      </c>
      <c r="BI316" s="151">
        <f>IF(N316="nulová",J316,0)</f>
        <v>0</v>
      </c>
      <c r="BJ316" s="17" t="s">
        <v>91</v>
      </c>
      <c r="BK316" s="151">
        <f>ROUND(I316*H316,2)</f>
        <v>0</v>
      </c>
      <c r="BL316" s="17" t="s">
        <v>236</v>
      </c>
      <c r="BM316" s="150" t="s">
        <v>850</v>
      </c>
    </row>
    <row r="317" spans="2:65" s="11" customFormat="1" x14ac:dyDescent="0.2">
      <c r="B317" s="152"/>
      <c r="D317" s="153" t="s">
        <v>214</v>
      </c>
      <c r="E317" s="154" t="s">
        <v>1</v>
      </c>
      <c r="F317" s="155" t="s">
        <v>851</v>
      </c>
      <c r="H317" s="156">
        <v>16</v>
      </c>
      <c r="I317" s="157"/>
      <c r="L317" s="152"/>
      <c r="M317" s="158"/>
      <c r="T317" s="159"/>
      <c r="AT317" s="154" t="s">
        <v>214</v>
      </c>
      <c r="AU317" s="154" t="s">
        <v>91</v>
      </c>
      <c r="AV317" s="11" t="s">
        <v>91</v>
      </c>
      <c r="AW317" s="11" t="s">
        <v>29</v>
      </c>
      <c r="AX317" s="11" t="s">
        <v>80</v>
      </c>
      <c r="AY317" s="154" t="s">
        <v>207</v>
      </c>
    </row>
    <row r="318" spans="2:65" s="1" customFormat="1" ht="33" customHeight="1" x14ac:dyDescent="0.2">
      <c r="B318" s="137"/>
      <c r="C318" s="206" t="s">
        <v>594</v>
      </c>
      <c r="D318" s="206" t="s">
        <v>742</v>
      </c>
      <c r="E318" s="207" t="s">
        <v>852</v>
      </c>
      <c r="F318" s="208" t="s">
        <v>853</v>
      </c>
      <c r="G318" s="209" t="s">
        <v>247</v>
      </c>
      <c r="H318" s="210">
        <v>3</v>
      </c>
      <c r="I318" s="211"/>
      <c r="J318" s="212">
        <f>ROUND(I318*H318,2)</f>
        <v>0</v>
      </c>
      <c r="K318" s="213"/>
      <c r="L318" s="214"/>
      <c r="M318" s="215" t="s">
        <v>1</v>
      </c>
      <c r="N318" s="216" t="s">
        <v>38</v>
      </c>
      <c r="P318" s="148">
        <f>O318*H318</f>
        <v>0</v>
      </c>
      <c r="Q318" s="148">
        <v>2.5999999999999999E-3</v>
      </c>
      <c r="R318" s="148">
        <f>Q318*H318</f>
        <v>7.7999999999999996E-3</v>
      </c>
      <c r="S318" s="148">
        <v>0</v>
      </c>
      <c r="T318" s="149">
        <f>S318*H318</f>
        <v>0</v>
      </c>
      <c r="AR318" s="150" t="s">
        <v>320</v>
      </c>
      <c r="AT318" s="150" t="s">
        <v>742</v>
      </c>
      <c r="AU318" s="150" t="s">
        <v>91</v>
      </c>
      <c r="AY318" s="17" t="s">
        <v>207</v>
      </c>
      <c r="BE318" s="151">
        <f>IF(N318="základná",J318,0)</f>
        <v>0</v>
      </c>
      <c r="BF318" s="151">
        <f>IF(N318="znížená",J318,0)</f>
        <v>0</v>
      </c>
      <c r="BG318" s="151">
        <f>IF(N318="zákl. prenesená",J318,0)</f>
        <v>0</v>
      </c>
      <c r="BH318" s="151">
        <f>IF(N318="zníž. prenesená",J318,0)</f>
        <v>0</v>
      </c>
      <c r="BI318" s="151">
        <f>IF(N318="nulová",J318,0)</f>
        <v>0</v>
      </c>
      <c r="BJ318" s="17" t="s">
        <v>91</v>
      </c>
      <c r="BK318" s="151">
        <f>ROUND(I318*H318,2)</f>
        <v>0</v>
      </c>
      <c r="BL318" s="17" t="s">
        <v>236</v>
      </c>
      <c r="BM318" s="150" t="s">
        <v>854</v>
      </c>
    </row>
    <row r="319" spans="2:65" s="1" customFormat="1" ht="37.799999999999997" customHeight="1" x14ac:dyDescent="0.2">
      <c r="B319" s="137"/>
      <c r="C319" s="206" t="s">
        <v>599</v>
      </c>
      <c r="D319" s="206" t="s">
        <v>742</v>
      </c>
      <c r="E319" s="207" t="s">
        <v>855</v>
      </c>
      <c r="F319" s="208" t="s">
        <v>856</v>
      </c>
      <c r="G319" s="209" t="s">
        <v>247</v>
      </c>
      <c r="H319" s="210">
        <v>2</v>
      </c>
      <c r="I319" s="211"/>
      <c r="J319" s="212">
        <f>ROUND(I319*H319,2)</f>
        <v>0</v>
      </c>
      <c r="K319" s="213"/>
      <c r="L319" s="214"/>
      <c r="M319" s="215" t="s">
        <v>1</v>
      </c>
      <c r="N319" s="216" t="s">
        <v>38</v>
      </c>
      <c r="P319" s="148">
        <f>O319*H319</f>
        <v>0</v>
      </c>
      <c r="Q319" s="148">
        <v>8.9999999999999998E-4</v>
      </c>
      <c r="R319" s="148">
        <f>Q319*H319</f>
        <v>1.8E-3</v>
      </c>
      <c r="S319" s="148">
        <v>0</v>
      </c>
      <c r="T319" s="149">
        <f>S319*H319</f>
        <v>0</v>
      </c>
      <c r="AR319" s="150" t="s">
        <v>320</v>
      </c>
      <c r="AT319" s="150" t="s">
        <v>742</v>
      </c>
      <c r="AU319" s="150" t="s">
        <v>91</v>
      </c>
      <c r="AY319" s="17" t="s">
        <v>207</v>
      </c>
      <c r="BE319" s="151">
        <f>IF(N319="základná",J319,0)</f>
        <v>0</v>
      </c>
      <c r="BF319" s="151">
        <f>IF(N319="znížená",J319,0)</f>
        <v>0</v>
      </c>
      <c r="BG319" s="151">
        <f>IF(N319="zákl. prenesená",J319,0)</f>
        <v>0</v>
      </c>
      <c r="BH319" s="151">
        <f>IF(N319="zníž. prenesená",J319,0)</f>
        <v>0</v>
      </c>
      <c r="BI319" s="151">
        <f>IF(N319="nulová",J319,0)</f>
        <v>0</v>
      </c>
      <c r="BJ319" s="17" t="s">
        <v>91</v>
      </c>
      <c r="BK319" s="151">
        <f>ROUND(I319*H319,2)</f>
        <v>0</v>
      </c>
      <c r="BL319" s="17" t="s">
        <v>236</v>
      </c>
      <c r="BM319" s="150" t="s">
        <v>857</v>
      </c>
    </row>
    <row r="320" spans="2:65" s="1" customFormat="1" ht="33" customHeight="1" x14ac:dyDescent="0.2">
      <c r="B320" s="137"/>
      <c r="C320" s="206" t="s">
        <v>604</v>
      </c>
      <c r="D320" s="206" t="s">
        <v>742</v>
      </c>
      <c r="E320" s="207" t="s">
        <v>858</v>
      </c>
      <c r="F320" s="208" t="s">
        <v>859</v>
      </c>
      <c r="G320" s="209" t="s">
        <v>247</v>
      </c>
      <c r="H320" s="210">
        <v>1</v>
      </c>
      <c r="I320" s="211"/>
      <c r="J320" s="212">
        <f>ROUND(I320*H320,2)</f>
        <v>0</v>
      </c>
      <c r="K320" s="213"/>
      <c r="L320" s="214"/>
      <c r="M320" s="215" t="s">
        <v>1</v>
      </c>
      <c r="N320" s="216" t="s">
        <v>38</v>
      </c>
      <c r="P320" s="148">
        <f>O320*H320</f>
        <v>0</v>
      </c>
      <c r="Q320" s="148">
        <v>8.9999999999999998E-4</v>
      </c>
      <c r="R320" s="148">
        <f>Q320*H320</f>
        <v>8.9999999999999998E-4</v>
      </c>
      <c r="S320" s="148">
        <v>0</v>
      </c>
      <c r="T320" s="149">
        <f>S320*H320</f>
        <v>0</v>
      </c>
      <c r="AR320" s="150" t="s">
        <v>320</v>
      </c>
      <c r="AT320" s="150" t="s">
        <v>742</v>
      </c>
      <c r="AU320" s="150" t="s">
        <v>91</v>
      </c>
      <c r="AY320" s="17" t="s">
        <v>207</v>
      </c>
      <c r="BE320" s="151">
        <f>IF(N320="základná",J320,0)</f>
        <v>0</v>
      </c>
      <c r="BF320" s="151">
        <f>IF(N320="znížená",J320,0)</f>
        <v>0</v>
      </c>
      <c r="BG320" s="151">
        <f>IF(N320="zákl. prenesená",J320,0)</f>
        <v>0</v>
      </c>
      <c r="BH320" s="151">
        <f>IF(N320="zníž. prenesená",J320,0)</f>
        <v>0</v>
      </c>
      <c r="BI320" s="151">
        <f>IF(N320="nulová",J320,0)</f>
        <v>0</v>
      </c>
      <c r="BJ320" s="17" t="s">
        <v>91</v>
      </c>
      <c r="BK320" s="151">
        <f>ROUND(I320*H320,2)</f>
        <v>0</v>
      </c>
      <c r="BL320" s="17" t="s">
        <v>236</v>
      </c>
      <c r="BM320" s="150" t="s">
        <v>860</v>
      </c>
    </row>
    <row r="321" spans="2:65" s="1" customFormat="1" ht="37.799999999999997" customHeight="1" x14ac:dyDescent="0.2">
      <c r="B321" s="137"/>
      <c r="C321" s="206" t="s">
        <v>608</v>
      </c>
      <c r="D321" s="206" t="s">
        <v>742</v>
      </c>
      <c r="E321" s="207" t="s">
        <v>861</v>
      </c>
      <c r="F321" s="208" t="s">
        <v>862</v>
      </c>
      <c r="G321" s="209" t="s">
        <v>247</v>
      </c>
      <c r="H321" s="210">
        <v>1</v>
      </c>
      <c r="I321" s="211"/>
      <c r="J321" s="212">
        <f>ROUND(I321*H321,2)</f>
        <v>0</v>
      </c>
      <c r="K321" s="213"/>
      <c r="L321" s="214"/>
      <c r="M321" s="215" t="s">
        <v>1</v>
      </c>
      <c r="N321" s="216" t="s">
        <v>38</v>
      </c>
      <c r="P321" s="148">
        <f>O321*H321</f>
        <v>0</v>
      </c>
      <c r="Q321" s="148">
        <v>8.9999999999999998E-4</v>
      </c>
      <c r="R321" s="148">
        <f>Q321*H321</f>
        <v>8.9999999999999998E-4</v>
      </c>
      <c r="S321" s="148">
        <v>0</v>
      </c>
      <c r="T321" s="149">
        <f>S321*H321</f>
        <v>0</v>
      </c>
      <c r="AR321" s="150" t="s">
        <v>320</v>
      </c>
      <c r="AT321" s="150" t="s">
        <v>742</v>
      </c>
      <c r="AU321" s="150" t="s">
        <v>91</v>
      </c>
      <c r="AY321" s="17" t="s">
        <v>207</v>
      </c>
      <c r="BE321" s="151">
        <f>IF(N321="základná",J321,0)</f>
        <v>0</v>
      </c>
      <c r="BF321" s="151">
        <f>IF(N321="znížená",J321,0)</f>
        <v>0</v>
      </c>
      <c r="BG321" s="151">
        <f>IF(N321="zákl. prenesená",J321,0)</f>
        <v>0</v>
      </c>
      <c r="BH321" s="151">
        <f>IF(N321="zníž. prenesená",J321,0)</f>
        <v>0</v>
      </c>
      <c r="BI321" s="151">
        <f>IF(N321="nulová",J321,0)</f>
        <v>0</v>
      </c>
      <c r="BJ321" s="17" t="s">
        <v>91</v>
      </c>
      <c r="BK321" s="151">
        <f>ROUND(I321*H321,2)</f>
        <v>0</v>
      </c>
      <c r="BL321" s="17" t="s">
        <v>236</v>
      </c>
      <c r="BM321" s="150" t="s">
        <v>863</v>
      </c>
    </row>
    <row r="322" spans="2:65" s="11" customFormat="1" x14ac:dyDescent="0.2">
      <c r="B322" s="152"/>
      <c r="D322" s="153" t="s">
        <v>214</v>
      </c>
      <c r="E322" s="154" t="s">
        <v>1</v>
      </c>
      <c r="F322" s="155" t="s">
        <v>864</v>
      </c>
      <c r="H322" s="156">
        <v>1</v>
      </c>
      <c r="I322" s="157"/>
      <c r="L322" s="152"/>
      <c r="M322" s="158"/>
      <c r="T322" s="159"/>
      <c r="AT322" s="154" t="s">
        <v>214</v>
      </c>
      <c r="AU322" s="154" t="s">
        <v>91</v>
      </c>
      <c r="AV322" s="11" t="s">
        <v>91</v>
      </c>
      <c r="AW322" s="11" t="s">
        <v>29</v>
      </c>
      <c r="AX322" s="11" t="s">
        <v>80</v>
      </c>
      <c r="AY322" s="154" t="s">
        <v>207</v>
      </c>
    </row>
    <row r="323" spans="2:65" s="1" customFormat="1" ht="24.15" customHeight="1" x14ac:dyDescent="0.2">
      <c r="B323" s="137"/>
      <c r="C323" s="206" t="s">
        <v>614</v>
      </c>
      <c r="D323" s="206" t="s">
        <v>742</v>
      </c>
      <c r="E323" s="207" t="s">
        <v>865</v>
      </c>
      <c r="F323" s="208" t="s">
        <v>866</v>
      </c>
      <c r="G323" s="209" t="s">
        <v>247</v>
      </c>
      <c r="H323" s="210">
        <v>3</v>
      </c>
      <c r="I323" s="211"/>
      <c r="J323" s="212">
        <f>ROUND(I323*H323,2)</f>
        <v>0</v>
      </c>
      <c r="K323" s="213"/>
      <c r="L323" s="214"/>
      <c r="M323" s="215" t="s">
        <v>1</v>
      </c>
      <c r="N323" s="216" t="s">
        <v>38</v>
      </c>
      <c r="P323" s="148">
        <f>O323*H323</f>
        <v>0</v>
      </c>
      <c r="Q323" s="148">
        <v>2.5999999999999999E-3</v>
      </c>
      <c r="R323" s="148">
        <f>Q323*H323</f>
        <v>7.7999999999999996E-3</v>
      </c>
      <c r="S323" s="148">
        <v>0</v>
      </c>
      <c r="T323" s="149">
        <f>S323*H323</f>
        <v>0</v>
      </c>
      <c r="AR323" s="150" t="s">
        <v>320</v>
      </c>
      <c r="AT323" s="150" t="s">
        <v>742</v>
      </c>
      <c r="AU323" s="150" t="s">
        <v>91</v>
      </c>
      <c r="AY323" s="17" t="s">
        <v>207</v>
      </c>
      <c r="BE323" s="151">
        <f>IF(N323="základná",J323,0)</f>
        <v>0</v>
      </c>
      <c r="BF323" s="151">
        <f>IF(N323="znížená",J323,0)</f>
        <v>0</v>
      </c>
      <c r="BG323" s="151">
        <f>IF(N323="zákl. prenesená",J323,0)</f>
        <v>0</v>
      </c>
      <c r="BH323" s="151">
        <f>IF(N323="zníž. prenesená",J323,0)</f>
        <v>0</v>
      </c>
      <c r="BI323" s="151">
        <f>IF(N323="nulová",J323,0)</f>
        <v>0</v>
      </c>
      <c r="BJ323" s="17" t="s">
        <v>91</v>
      </c>
      <c r="BK323" s="151">
        <f>ROUND(I323*H323,2)</f>
        <v>0</v>
      </c>
      <c r="BL323" s="17" t="s">
        <v>236</v>
      </c>
      <c r="BM323" s="150" t="s">
        <v>867</v>
      </c>
    </row>
    <row r="324" spans="2:65" s="1" customFormat="1" ht="37.799999999999997" customHeight="1" x14ac:dyDescent="0.2">
      <c r="B324" s="137"/>
      <c r="C324" s="206" t="s">
        <v>617</v>
      </c>
      <c r="D324" s="206" t="s">
        <v>742</v>
      </c>
      <c r="E324" s="207" t="s">
        <v>868</v>
      </c>
      <c r="F324" s="208" t="s">
        <v>869</v>
      </c>
      <c r="G324" s="209" t="s">
        <v>247</v>
      </c>
      <c r="H324" s="210">
        <v>1</v>
      </c>
      <c r="I324" s="211"/>
      <c r="J324" s="212">
        <f>ROUND(I324*H324,2)</f>
        <v>0</v>
      </c>
      <c r="K324" s="213"/>
      <c r="L324" s="214"/>
      <c r="M324" s="215" t="s">
        <v>1</v>
      </c>
      <c r="N324" s="216" t="s">
        <v>38</v>
      </c>
      <c r="P324" s="148">
        <f>O324*H324</f>
        <v>0</v>
      </c>
      <c r="Q324" s="148">
        <v>8.9999999999999998E-4</v>
      </c>
      <c r="R324" s="148">
        <f>Q324*H324</f>
        <v>8.9999999999999998E-4</v>
      </c>
      <c r="S324" s="148">
        <v>0</v>
      </c>
      <c r="T324" s="149">
        <f>S324*H324</f>
        <v>0</v>
      </c>
      <c r="AR324" s="150" t="s">
        <v>320</v>
      </c>
      <c r="AT324" s="150" t="s">
        <v>742</v>
      </c>
      <c r="AU324" s="150" t="s">
        <v>91</v>
      </c>
      <c r="AY324" s="17" t="s">
        <v>207</v>
      </c>
      <c r="BE324" s="151">
        <f>IF(N324="základná",J324,0)</f>
        <v>0</v>
      </c>
      <c r="BF324" s="151">
        <f>IF(N324="znížená",J324,0)</f>
        <v>0</v>
      </c>
      <c r="BG324" s="151">
        <f>IF(N324="zákl. prenesená",J324,0)</f>
        <v>0</v>
      </c>
      <c r="BH324" s="151">
        <f>IF(N324="zníž. prenesená",J324,0)</f>
        <v>0</v>
      </c>
      <c r="BI324" s="151">
        <f>IF(N324="nulová",J324,0)</f>
        <v>0</v>
      </c>
      <c r="BJ324" s="17" t="s">
        <v>91</v>
      </c>
      <c r="BK324" s="151">
        <f>ROUND(I324*H324,2)</f>
        <v>0</v>
      </c>
      <c r="BL324" s="17" t="s">
        <v>236</v>
      </c>
      <c r="BM324" s="150" t="s">
        <v>870</v>
      </c>
    </row>
    <row r="325" spans="2:65" s="1" customFormat="1" ht="24.15" customHeight="1" x14ac:dyDescent="0.2">
      <c r="B325" s="137"/>
      <c r="C325" s="206" t="s">
        <v>620</v>
      </c>
      <c r="D325" s="206" t="s">
        <v>742</v>
      </c>
      <c r="E325" s="207" t="s">
        <v>871</v>
      </c>
      <c r="F325" s="208" t="s">
        <v>872</v>
      </c>
      <c r="G325" s="209" t="s">
        <v>247</v>
      </c>
      <c r="H325" s="210">
        <v>1</v>
      </c>
      <c r="I325" s="211"/>
      <c r="J325" s="212">
        <f>ROUND(I325*H325,2)</f>
        <v>0</v>
      </c>
      <c r="K325" s="213"/>
      <c r="L325" s="214"/>
      <c r="M325" s="215" t="s">
        <v>1</v>
      </c>
      <c r="N325" s="216" t="s">
        <v>38</v>
      </c>
      <c r="P325" s="148">
        <f>O325*H325</f>
        <v>0</v>
      </c>
      <c r="Q325" s="148">
        <v>8.4999999999999995E-4</v>
      </c>
      <c r="R325" s="148">
        <f>Q325*H325</f>
        <v>8.4999999999999995E-4</v>
      </c>
      <c r="S325" s="148">
        <v>0</v>
      </c>
      <c r="T325" s="149">
        <f>S325*H325</f>
        <v>0</v>
      </c>
      <c r="AR325" s="150" t="s">
        <v>320</v>
      </c>
      <c r="AT325" s="150" t="s">
        <v>742</v>
      </c>
      <c r="AU325" s="150" t="s">
        <v>91</v>
      </c>
      <c r="AY325" s="17" t="s">
        <v>207</v>
      </c>
      <c r="BE325" s="151">
        <f>IF(N325="základná",J325,0)</f>
        <v>0</v>
      </c>
      <c r="BF325" s="151">
        <f>IF(N325="znížená",J325,0)</f>
        <v>0</v>
      </c>
      <c r="BG325" s="151">
        <f>IF(N325="zákl. prenesená",J325,0)</f>
        <v>0</v>
      </c>
      <c r="BH325" s="151">
        <f>IF(N325="zníž. prenesená",J325,0)</f>
        <v>0</v>
      </c>
      <c r="BI325" s="151">
        <f>IF(N325="nulová",J325,0)</f>
        <v>0</v>
      </c>
      <c r="BJ325" s="17" t="s">
        <v>91</v>
      </c>
      <c r="BK325" s="151">
        <f>ROUND(I325*H325,2)</f>
        <v>0</v>
      </c>
      <c r="BL325" s="17" t="s">
        <v>236</v>
      </c>
      <c r="BM325" s="150" t="s">
        <v>873</v>
      </c>
    </row>
    <row r="326" spans="2:65" s="11" customFormat="1" x14ac:dyDescent="0.2">
      <c r="B326" s="152"/>
      <c r="D326" s="153" t="s">
        <v>214</v>
      </c>
      <c r="E326" s="154" t="s">
        <v>1</v>
      </c>
      <c r="F326" s="155" t="s">
        <v>874</v>
      </c>
      <c r="H326" s="156">
        <v>1</v>
      </c>
      <c r="I326" s="157"/>
      <c r="L326" s="152"/>
      <c r="M326" s="158"/>
      <c r="T326" s="159"/>
      <c r="AT326" s="154" t="s">
        <v>214</v>
      </c>
      <c r="AU326" s="154" t="s">
        <v>91</v>
      </c>
      <c r="AV326" s="11" t="s">
        <v>91</v>
      </c>
      <c r="AW326" s="11" t="s">
        <v>29</v>
      </c>
      <c r="AX326" s="11" t="s">
        <v>80</v>
      </c>
      <c r="AY326" s="154" t="s">
        <v>207</v>
      </c>
    </row>
    <row r="327" spans="2:65" s="1" customFormat="1" ht="33" customHeight="1" x14ac:dyDescent="0.2">
      <c r="B327" s="137"/>
      <c r="C327" s="206" t="s">
        <v>232</v>
      </c>
      <c r="D327" s="206" t="s">
        <v>742</v>
      </c>
      <c r="E327" s="207" t="s">
        <v>875</v>
      </c>
      <c r="F327" s="208" t="s">
        <v>876</v>
      </c>
      <c r="G327" s="209" t="s">
        <v>247</v>
      </c>
      <c r="H327" s="210">
        <v>2</v>
      </c>
      <c r="I327" s="211"/>
      <c r="J327" s="212">
        <f>ROUND(I327*H327,2)</f>
        <v>0</v>
      </c>
      <c r="K327" s="213"/>
      <c r="L327" s="214"/>
      <c r="M327" s="215" t="s">
        <v>1</v>
      </c>
      <c r="N327" s="216" t="s">
        <v>38</v>
      </c>
      <c r="P327" s="148">
        <f>O327*H327</f>
        <v>0</v>
      </c>
      <c r="Q327" s="148">
        <v>1.1999999999999999E-3</v>
      </c>
      <c r="R327" s="148">
        <f>Q327*H327</f>
        <v>2.3999999999999998E-3</v>
      </c>
      <c r="S327" s="148">
        <v>0</v>
      </c>
      <c r="T327" s="149">
        <f>S327*H327</f>
        <v>0</v>
      </c>
      <c r="AR327" s="150" t="s">
        <v>320</v>
      </c>
      <c r="AT327" s="150" t="s">
        <v>742</v>
      </c>
      <c r="AU327" s="150" t="s">
        <v>91</v>
      </c>
      <c r="AY327" s="17" t="s">
        <v>207</v>
      </c>
      <c r="BE327" s="151">
        <f>IF(N327="základná",J327,0)</f>
        <v>0</v>
      </c>
      <c r="BF327" s="151">
        <f>IF(N327="znížená",J327,0)</f>
        <v>0</v>
      </c>
      <c r="BG327" s="151">
        <f>IF(N327="zákl. prenesená",J327,0)</f>
        <v>0</v>
      </c>
      <c r="BH327" s="151">
        <f>IF(N327="zníž. prenesená",J327,0)</f>
        <v>0</v>
      </c>
      <c r="BI327" s="151">
        <f>IF(N327="nulová",J327,0)</f>
        <v>0</v>
      </c>
      <c r="BJ327" s="17" t="s">
        <v>91</v>
      </c>
      <c r="BK327" s="151">
        <f>ROUND(I327*H327,2)</f>
        <v>0</v>
      </c>
      <c r="BL327" s="17" t="s">
        <v>236</v>
      </c>
      <c r="BM327" s="150" t="s">
        <v>877</v>
      </c>
    </row>
    <row r="328" spans="2:65" s="1" customFormat="1" ht="24.15" customHeight="1" x14ac:dyDescent="0.2">
      <c r="B328" s="137"/>
      <c r="C328" s="206" t="s">
        <v>244</v>
      </c>
      <c r="D328" s="206" t="s">
        <v>742</v>
      </c>
      <c r="E328" s="207" t="s">
        <v>878</v>
      </c>
      <c r="F328" s="208" t="s">
        <v>879</v>
      </c>
      <c r="G328" s="209" t="s">
        <v>247</v>
      </c>
      <c r="H328" s="210">
        <v>1</v>
      </c>
      <c r="I328" s="211"/>
      <c r="J328" s="212">
        <f>ROUND(I328*H328,2)</f>
        <v>0</v>
      </c>
      <c r="K328" s="213"/>
      <c r="L328" s="214"/>
      <c r="M328" s="215" t="s">
        <v>1</v>
      </c>
      <c r="N328" s="216" t="s">
        <v>38</v>
      </c>
      <c r="P328" s="148">
        <f>O328*H328</f>
        <v>0</v>
      </c>
      <c r="Q328" s="148">
        <v>0.05</v>
      </c>
      <c r="R328" s="148">
        <f>Q328*H328</f>
        <v>0.05</v>
      </c>
      <c r="S328" s="148">
        <v>0</v>
      </c>
      <c r="T328" s="149">
        <f>S328*H328</f>
        <v>0</v>
      </c>
      <c r="AR328" s="150" t="s">
        <v>320</v>
      </c>
      <c r="AT328" s="150" t="s">
        <v>742</v>
      </c>
      <c r="AU328" s="150" t="s">
        <v>91</v>
      </c>
      <c r="AY328" s="17" t="s">
        <v>207</v>
      </c>
      <c r="BE328" s="151">
        <f>IF(N328="základná",J328,0)</f>
        <v>0</v>
      </c>
      <c r="BF328" s="151">
        <f>IF(N328="znížená",J328,0)</f>
        <v>0</v>
      </c>
      <c r="BG328" s="151">
        <f>IF(N328="zákl. prenesená",J328,0)</f>
        <v>0</v>
      </c>
      <c r="BH328" s="151">
        <f>IF(N328="zníž. prenesená",J328,0)</f>
        <v>0</v>
      </c>
      <c r="BI328" s="151">
        <f>IF(N328="nulová",J328,0)</f>
        <v>0</v>
      </c>
      <c r="BJ328" s="17" t="s">
        <v>91</v>
      </c>
      <c r="BK328" s="151">
        <f>ROUND(I328*H328,2)</f>
        <v>0</v>
      </c>
      <c r="BL328" s="17" t="s">
        <v>236</v>
      </c>
      <c r="BM328" s="150" t="s">
        <v>880</v>
      </c>
    </row>
    <row r="329" spans="2:65" s="1" customFormat="1" ht="24.15" customHeight="1" x14ac:dyDescent="0.2">
      <c r="B329" s="137"/>
      <c r="C329" s="206" t="s">
        <v>251</v>
      </c>
      <c r="D329" s="206" t="s">
        <v>742</v>
      </c>
      <c r="E329" s="207" t="s">
        <v>881</v>
      </c>
      <c r="F329" s="208" t="s">
        <v>882</v>
      </c>
      <c r="G329" s="209" t="s">
        <v>247</v>
      </c>
      <c r="H329" s="210">
        <v>1</v>
      </c>
      <c r="I329" s="211"/>
      <c r="J329" s="212">
        <f>ROUND(I329*H329,2)</f>
        <v>0</v>
      </c>
      <c r="K329" s="213"/>
      <c r="L329" s="214"/>
      <c r="M329" s="215" t="s">
        <v>1</v>
      </c>
      <c r="N329" s="216" t="s">
        <v>38</v>
      </c>
      <c r="P329" s="148">
        <f>O329*H329</f>
        <v>0</v>
      </c>
      <c r="Q329" s="148">
        <v>0.05</v>
      </c>
      <c r="R329" s="148">
        <f>Q329*H329</f>
        <v>0.05</v>
      </c>
      <c r="S329" s="148">
        <v>0</v>
      </c>
      <c r="T329" s="149">
        <f>S329*H329</f>
        <v>0</v>
      </c>
      <c r="AR329" s="150" t="s">
        <v>320</v>
      </c>
      <c r="AT329" s="150" t="s">
        <v>742</v>
      </c>
      <c r="AU329" s="150" t="s">
        <v>91</v>
      </c>
      <c r="AY329" s="17" t="s">
        <v>207</v>
      </c>
      <c r="BE329" s="151">
        <f>IF(N329="základná",J329,0)</f>
        <v>0</v>
      </c>
      <c r="BF329" s="151">
        <f>IF(N329="znížená",J329,0)</f>
        <v>0</v>
      </c>
      <c r="BG329" s="151">
        <f>IF(N329="zákl. prenesená",J329,0)</f>
        <v>0</v>
      </c>
      <c r="BH329" s="151">
        <f>IF(N329="zníž. prenesená",J329,0)</f>
        <v>0</v>
      </c>
      <c r="BI329" s="151">
        <f>IF(N329="nulová",J329,0)</f>
        <v>0</v>
      </c>
      <c r="BJ329" s="17" t="s">
        <v>91</v>
      </c>
      <c r="BK329" s="151">
        <f>ROUND(I329*H329,2)</f>
        <v>0</v>
      </c>
      <c r="BL329" s="17" t="s">
        <v>236</v>
      </c>
      <c r="BM329" s="150" t="s">
        <v>883</v>
      </c>
    </row>
    <row r="330" spans="2:65" s="1" customFormat="1" ht="24.15" customHeight="1" x14ac:dyDescent="0.2">
      <c r="B330" s="137"/>
      <c r="C330" s="138" t="s">
        <v>257</v>
      </c>
      <c r="D330" s="138" t="s">
        <v>208</v>
      </c>
      <c r="E330" s="139" t="s">
        <v>884</v>
      </c>
      <c r="F330" s="140" t="s">
        <v>885</v>
      </c>
      <c r="G330" s="141" t="s">
        <v>247</v>
      </c>
      <c r="H330" s="142">
        <v>16</v>
      </c>
      <c r="I330" s="143"/>
      <c r="J330" s="144">
        <f>ROUND(I330*H330,2)</f>
        <v>0</v>
      </c>
      <c r="K330" s="145"/>
      <c r="L330" s="32"/>
      <c r="M330" s="146" t="s">
        <v>1</v>
      </c>
      <c r="N330" s="147" t="s">
        <v>38</v>
      </c>
      <c r="P330" s="148">
        <f>O330*H330</f>
        <v>0</v>
      </c>
      <c r="Q330" s="148">
        <v>0.11958000000000001</v>
      </c>
      <c r="R330" s="148">
        <f>Q330*H330</f>
        <v>1.9132800000000001</v>
      </c>
      <c r="S330" s="148">
        <v>0</v>
      </c>
      <c r="T330" s="149">
        <f>S330*H330</f>
        <v>0</v>
      </c>
      <c r="AR330" s="150" t="s">
        <v>236</v>
      </c>
      <c r="AT330" s="150" t="s">
        <v>208</v>
      </c>
      <c r="AU330" s="150" t="s">
        <v>91</v>
      </c>
      <c r="AY330" s="17" t="s">
        <v>207</v>
      </c>
      <c r="BE330" s="151">
        <f>IF(N330="základná",J330,0)</f>
        <v>0</v>
      </c>
      <c r="BF330" s="151">
        <f>IF(N330="znížená",J330,0)</f>
        <v>0</v>
      </c>
      <c r="BG330" s="151">
        <f>IF(N330="zákl. prenesená",J330,0)</f>
        <v>0</v>
      </c>
      <c r="BH330" s="151">
        <f>IF(N330="zníž. prenesená",J330,0)</f>
        <v>0</v>
      </c>
      <c r="BI330" s="151">
        <f>IF(N330="nulová",J330,0)</f>
        <v>0</v>
      </c>
      <c r="BJ330" s="17" t="s">
        <v>91</v>
      </c>
      <c r="BK330" s="151">
        <f>ROUND(I330*H330,2)</f>
        <v>0</v>
      </c>
      <c r="BL330" s="17" t="s">
        <v>236</v>
      </c>
      <c r="BM330" s="150" t="s">
        <v>886</v>
      </c>
    </row>
    <row r="331" spans="2:65" s="11" customFormat="1" x14ac:dyDescent="0.2">
      <c r="B331" s="152"/>
      <c r="D331" s="153" t="s">
        <v>214</v>
      </c>
      <c r="E331" s="154" t="s">
        <v>1</v>
      </c>
      <c r="F331" s="155" t="s">
        <v>887</v>
      </c>
      <c r="H331" s="156">
        <v>16</v>
      </c>
      <c r="I331" s="157"/>
      <c r="L331" s="152"/>
      <c r="M331" s="158"/>
      <c r="T331" s="159"/>
      <c r="AT331" s="154" t="s">
        <v>214</v>
      </c>
      <c r="AU331" s="154" t="s">
        <v>91</v>
      </c>
      <c r="AV331" s="11" t="s">
        <v>91</v>
      </c>
      <c r="AW331" s="11" t="s">
        <v>29</v>
      </c>
      <c r="AX331" s="11" t="s">
        <v>80</v>
      </c>
      <c r="AY331" s="154" t="s">
        <v>207</v>
      </c>
    </row>
    <row r="332" spans="2:65" s="1" customFormat="1" ht="24.15" customHeight="1" x14ac:dyDescent="0.2">
      <c r="B332" s="137"/>
      <c r="C332" s="206" t="s">
        <v>262</v>
      </c>
      <c r="D332" s="206" t="s">
        <v>742</v>
      </c>
      <c r="E332" s="207" t="s">
        <v>888</v>
      </c>
      <c r="F332" s="208" t="s">
        <v>889</v>
      </c>
      <c r="G332" s="209" t="s">
        <v>247</v>
      </c>
      <c r="H332" s="210">
        <v>16</v>
      </c>
      <c r="I332" s="211"/>
      <c r="J332" s="212">
        <f>ROUND(I332*H332,2)</f>
        <v>0</v>
      </c>
      <c r="K332" s="213"/>
      <c r="L332" s="214"/>
      <c r="M332" s="215" t="s">
        <v>1</v>
      </c>
      <c r="N332" s="216" t="s">
        <v>38</v>
      </c>
      <c r="P332" s="148">
        <f>O332*H332</f>
        <v>0</v>
      </c>
      <c r="Q332" s="148">
        <v>1.4E-3</v>
      </c>
      <c r="R332" s="148">
        <f>Q332*H332</f>
        <v>2.24E-2</v>
      </c>
      <c r="S332" s="148">
        <v>0</v>
      </c>
      <c r="T332" s="149">
        <f>S332*H332</f>
        <v>0</v>
      </c>
      <c r="AR332" s="150" t="s">
        <v>320</v>
      </c>
      <c r="AT332" s="150" t="s">
        <v>742</v>
      </c>
      <c r="AU332" s="150" t="s">
        <v>91</v>
      </c>
      <c r="AY332" s="17" t="s">
        <v>207</v>
      </c>
      <c r="BE332" s="151">
        <f>IF(N332="základná",J332,0)</f>
        <v>0</v>
      </c>
      <c r="BF332" s="151">
        <f>IF(N332="znížená",J332,0)</f>
        <v>0</v>
      </c>
      <c r="BG332" s="151">
        <f>IF(N332="zákl. prenesená",J332,0)</f>
        <v>0</v>
      </c>
      <c r="BH332" s="151">
        <f>IF(N332="zníž. prenesená",J332,0)</f>
        <v>0</v>
      </c>
      <c r="BI332" s="151">
        <f>IF(N332="nulová",J332,0)</f>
        <v>0</v>
      </c>
      <c r="BJ332" s="17" t="s">
        <v>91</v>
      </c>
      <c r="BK332" s="151">
        <f>ROUND(I332*H332,2)</f>
        <v>0</v>
      </c>
      <c r="BL332" s="17" t="s">
        <v>236</v>
      </c>
      <c r="BM332" s="150" t="s">
        <v>890</v>
      </c>
    </row>
    <row r="333" spans="2:65" s="1" customFormat="1" ht="37.799999999999997" customHeight="1" x14ac:dyDescent="0.2">
      <c r="B333" s="137"/>
      <c r="C333" s="138" t="s">
        <v>266</v>
      </c>
      <c r="D333" s="138" t="s">
        <v>208</v>
      </c>
      <c r="E333" s="139" t="s">
        <v>891</v>
      </c>
      <c r="F333" s="140" t="s">
        <v>892</v>
      </c>
      <c r="G333" s="141" t="s">
        <v>235</v>
      </c>
      <c r="H333" s="142">
        <v>288</v>
      </c>
      <c r="I333" s="143"/>
      <c r="J333" s="144">
        <f>ROUND(I333*H333,2)</f>
        <v>0</v>
      </c>
      <c r="K333" s="145"/>
      <c r="L333" s="32"/>
      <c r="M333" s="146" t="s">
        <v>1</v>
      </c>
      <c r="N333" s="147" t="s">
        <v>38</v>
      </c>
      <c r="P333" s="148">
        <f>O333*H333</f>
        <v>0</v>
      </c>
      <c r="Q333" s="148">
        <v>2E-3</v>
      </c>
      <c r="R333" s="148">
        <f>Q333*H333</f>
        <v>0.57600000000000007</v>
      </c>
      <c r="S333" s="148">
        <v>0</v>
      </c>
      <c r="T333" s="149">
        <f>S333*H333</f>
        <v>0</v>
      </c>
      <c r="AR333" s="150" t="s">
        <v>236</v>
      </c>
      <c r="AT333" s="150" t="s">
        <v>208</v>
      </c>
      <c r="AU333" s="150" t="s">
        <v>91</v>
      </c>
      <c r="AY333" s="17" t="s">
        <v>207</v>
      </c>
      <c r="BE333" s="151">
        <f>IF(N333="základná",J333,0)</f>
        <v>0</v>
      </c>
      <c r="BF333" s="151">
        <f>IF(N333="znížená",J333,0)</f>
        <v>0</v>
      </c>
      <c r="BG333" s="151">
        <f>IF(N333="zákl. prenesená",J333,0)</f>
        <v>0</v>
      </c>
      <c r="BH333" s="151">
        <f>IF(N333="zníž. prenesená",J333,0)</f>
        <v>0</v>
      </c>
      <c r="BI333" s="151">
        <f>IF(N333="nulová",J333,0)</f>
        <v>0</v>
      </c>
      <c r="BJ333" s="17" t="s">
        <v>91</v>
      </c>
      <c r="BK333" s="151">
        <f>ROUND(I333*H333,2)</f>
        <v>0</v>
      </c>
      <c r="BL333" s="17" t="s">
        <v>236</v>
      </c>
      <c r="BM333" s="150" t="s">
        <v>893</v>
      </c>
    </row>
    <row r="334" spans="2:65" s="11" customFormat="1" x14ac:dyDescent="0.2">
      <c r="B334" s="152"/>
      <c r="D334" s="153" t="s">
        <v>214</v>
      </c>
      <c r="E334" s="154" t="s">
        <v>1</v>
      </c>
      <c r="F334" s="155" t="s">
        <v>894</v>
      </c>
      <c r="H334" s="156">
        <v>288</v>
      </c>
      <c r="I334" s="157"/>
      <c r="L334" s="152"/>
      <c r="M334" s="158"/>
      <c r="T334" s="159"/>
      <c r="AT334" s="154" t="s">
        <v>214</v>
      </c>
      <c r="AU334" s="154" t="s">
        <v>91</v>
      </c>
      <c r="AV334" s="11" t="s">
        <v>91</v>
      </c>
      <c r="AW334" s="11" t="s">
        <v>29</v>
      </c>
      <c r="AX334" s="11" t="s">
        <v>80</v>
      </c>
      <c r="AY334" s="154" t="s">
        <v>207</v>
      </c>
    </row>
    <row r="335" spans="2:65" s="1" customFormat="1" ht="21.75" customHeight="1" x14ac:dyDescent="0.2">
      <c r="B335" s="137"/>
      <c r="C335" s="138" t="s">
        <v>281</v>
      </c>
      <c r="D335" s="193" t="s">
        <v>208</v>
      </c>
      <c r="E335" s="227" t="s">
        <v>528</v>
      </c>
      <c r="F335" s="228" t="s">
        <v>529</v>
      </c>
      <c r="G335" s="229" t="s">
        <v>469</v>
      </c>
      <c r="H335" s="230">
        <v>3171.1889999999999</v>
      </c>
      <c r="I335" s="143"/>
      <c r="J335" s="144">
        <f>ROUND(I335*H335,2)</f>
        <v>0</v>
      </c>
      <c r="K335" s="145"/>
      <c r="L335" s="32"/>
      <c r="M335" s="146" t="s">
        <v>1</v>
      </c>
      <c r="N335" s="147" t="s">
        <v>38</v>
      </c>
      <c r="P335" s="148">
        <f>O335*H335</f>
        <v>0</v>
      </c>
      <c r="Q335" s="148">
        <v>0</v>
      </c>
      <c r="R335" s="148">
        <f>Q335*H335</f>
        <v>0</v>
      </c>
      <c r="S335" s="148">
        <v>0</v>
      </c>
      <c r="T335" s="149">
        <f>S335*H335</f>
        <v>0</v>
      </c>
      <c r="AR335" s="150" t="s">
        <v>236</v>
      </c>
      <c r="AT335" s="150" t="s">
        <v>208</v>
      </c>
      <c r="AU335" s="150" t="s">
        <v>91</v>
      </c>
      <c r="AY335" s="17" t="s">
        <v>207</v>
      </c>
      <c r="BE335" s="151">
        <f>IF(N335="základná",J335,0)</f>
        <v>0</v>
      </c>
      <c r="BF335" s="151">
        <f>IF(N335="znížená",J335,0)</f>
        <v>0</v>
      </c>
      <c r="BG335" s="151">
        <f>IF(N335="zákl. prenesená",J335,0)</f>
        <v>0</v>
      </c>
      <c r="BH335" s="151">
        <f>IF(N335="zníž. prenesená",J335,0)</f>
        <v>0</v>
      </c>
      <c r="BI335" s="151">
        <f>IF(N335="nulová",J335,0)</f>
        <v>0</v>
      </c>
      <c r="BJ335" s="17" t="s">
        <v>91</v>
      </c>
      <c r="BK335" s="151">
        <f>ROUND(I335*H335,2)</f>
        <v>0</v>
      </c>
      <c r="BL335" s="17" t="s">
        <v>236</v>
      </c>
      <c r="BM335" s="150" t="s">
        <v>895</v>
      </c>
    </row>
    <row r="336" spans="2:65" s="13" customFormat="1" x14ac:dyDescent="0.2">
      <c r="B336" s="172"/>
      <c r="D336" s="153" t="s">
        <v>214</v>
      </c>
      <c r="E336" s="173" t="s">
        <v>1</v>
      </c>
      <c r="F336" s="174" t="s">
        <v>655</v>
      </c>
      <c r="H336" s="173" t="s">
        <v>1</v>
      </c>
      <c r="I336" s="175"/>
      <c r="L336" s="172"/>
      <c r="M336" s="176"/>
      <c r="T336" s="177"/>
      <c r="AT336" s="173" t="s">
        <v>214</v>
      </c>
      <c r="AU336" s="173" t="s">
        <v>91</v>
      </c>
      <c r="AV336" s="13" t="s">
        <v>80</v>
      </c>
      <c r="AW336" s="13" t="s">
        <v>29</v>
      </c>
      <c r="AX336" s="13" t="s">
        <v>72</v>
      </c>
      <c r="AY336" s="173" t="s">
        <v>207</v>
      </c>
    </row>
    <row r="337" spans="2:65" s="11" customFormat="1" x14ac:dyDescent="0.2">
      <c r="B337" s="152"/>
      <c r="D337" s="153" t="s">
        <v>214</v>
      </c>
      <c r="E337" s="154" t="s">
        <v>1</v>
      </c>
      <c r="F337" s="231" t="s">
        <v>896</v>
      </c>
      <c r="G337" s="232"/>
      <c r="H337" s="233">
        <v>3169.5949999999998</v>
      </c>
      <c r="I337" s="157"/>
      <c r="L337" s="152"/>
      <c r="M337" s="158"/>
      <c r="T337" s="159"/>
      <c r="AT337" s="154" t="s">
        <v>214</v>
      </c>
      <c r="AU337" s="154" t="s">
        <v>91</v>
      </c>
      <c r="AV337" s="11" t="s">
        <v>91</v>
      </c>
      <c r="AW337" s="11" t="s">
        <v>29</v>
      </c>
      <c r="AX337" s="11" t="s">
        <v>72</v>
      </c>
      <c r="AY337" s="154" t="s">
        <v>207</v>
      </c>
    </row>
    <row r="338" spans="2:65" s="11" customFormat="1" x14ac:dyDescent="0.2">
      <c r="B338" s="152"/>
      <c r="D338" s="153" t="s">
        <v>214</v>
      </c>
      <c r="E338" s="154" t="s">
        <v>1</v>
      </c>
      <c r="F338" s="155" t="s">
        <v>897</v>
      </c>
      <c r="H338" s="156">
        <v>1.5940000000000001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72</v>
      </c>
      <c r="AY338" s="154" t="s">
        <v>207</v>
      </c>
    </row>
    <row r="339" spans="2:65" s="14" customFormat="1" x14ac:dyDescent="0.2">
      <c r="B339" s="178"/>
      <c r="D339" s="153" t="s">
        <v>214</v>
      </c>
      <c r="E339" s="179" t="s">
        <v>1</v>
      </c>
      <c r="F339" s="180" t="s">
        <v>243</v>
      </c>
      <c r="H339" s="181">
        <v>3171.1889999999999</v>
      </c>
      <c r="I339" s="182"/>
      <c r="L339" s="178"/>
      <c r="M339" s="183"/>
      <c r="T339" s="184"/>
      <c r="AT339" s="179" t="s">
        <v>214</v>
      </c>
      <c r="AU339" s="179" t="s">
        <v>91</v>
      </c>
      <c r="AV339" s="14" t="s">
        <v>236</v>
      </c>
      <c r="AW339" s="14" t="s">
        <v>29</v>
      </c>
      <c r="AX339" s="14" t="s">
        <v>80</v>
      </c>
      <c r="AY339" s="179" t="s">
        <v>207</v>
      </c>
    </row>
    <row r="340" spans="2:65" s="1" customFormat="1" ht="24.15" customHeight="1" x14ac:dyDescent="0.2">
      <c r="B340" s="137"/>
      <c r="C340" s="138" t="s">
        <v>286</v>
      </c>
      <c r="D340" s="193" t="s">
        <v>208</v>
      </c>
      <c r="E340" s="227" t="s">
        <v>536</v>
      </c>
      <c r="F340" s="228" t="s">
        <v>537</v>
      </c>
      <c r="G340" s="229" t="s">
        <v>469</v>
      </c>
      <c r="H340" s="230">
        <v>76108.535999999993</v>
      </c>
      <c r="I340" s="143"/>
      <c r="J340" s="144">
        <f>ROUND(I340*H340,2)</f>
        <v>0</v>
      </c>
      <c r="K340" s="145"/>
      <c r="L340" s="32"/>
      <c r="M340" s="146" t="s">
        <v>1</v>
      </c>
      <c r="N340" s="147" t="s">
        <v>38</v>
      </c>
      <c r="P340" s="148">
        <f>O340*H340</f>
        <v>0</v>
      </c>
      <c r="Q340" s="148">
        <v>0</v>
      </c>
      <c r="R340" s="148">
        <f>Q340*H340</f>
        <v>0</v>
      </c>
      <c r="S340" s="148">
        <v>0</v>
      </c>
      <c r="T340" s="149">
        <f>S340*H340</f>
        <v>0</v>
      </c>
      <c r="AR340" s="150" t="s">
        <v>236</v>
      </c>
      <c r="AT340" s="150" t="s">
        <v>208</v>
      </c>
      <c r="AU340" s="150" t="s">
        <v>91</v>
      </c>
      <c r="AY340" s="17" t="s">
        <v>207</v>
      </c>
      <c r="BE340" s="151">
        <f>IF(N340="základná",J340,0)</f>
        <v>0</v>
      </c>
      <c r="BF340" s="151">
        <f>IF(N340="znížená",J340,0)</f>
        <v>0</v>
      </c>
      <c r="BG340" s="151">
        <f>IF(N340="zákl. prenesená",J340,0)</f>
        <v>0</v>
      </c>
      <c r="BH340" s="151">
        <f>IF(N340="zníž. prenesená",J340,0)</f>
        <v>0</v>
      </c>
      <c r="BI340" s="151">
        <f>IF(N340="nulová",J340,0)</f>
        <v>0</v>
      </c>
      <c r="BJ340" s="17" t="s">
        <v>91</v>
      </c>
      <c r="BK340" s="151">
        <f>ROUND(I340*H340,2)</f>
        <v>0</v>
      </c>
      <c r="BL340" s="17" t="s">
        <v>236</v>
      </c>
      <c r="BM340" s="150" t="s">
        <v>898</v>
      </c>
    </row>
    <row r="341" spans="2:65" s="1" customFormat="1" ht="19.2" x14ac:dyDescent="0.2">
      <c r="B341" s="32"/>
      <c r="D341" s="153" t="s">
        <v>220</v>
      </c>
      <c r="F341" s="160" t="s">
        <v>899</v>
      </c>
      <c r="I341" s="161"/>
      <c r="L341" s="32"/>
      <c r="M341" s="162"/>
      <c r="T341" s="59"/>
      <c r="AT341" s="17" t="s">
        <v>220</v>
      </c>
      <c r="AU341" s="17" t="s">
        <v>91</v>
      </c>
    </row>
    <row r="342" spans="2:65" s="13" customFormat="1" x14ac:dyDescent="0.2">
      <c r="B342" s="172"/>
      <c r="D342" s="153" t="s">
        <v>214</v>
      </c>
      <c r="E342" s="173" t="s">
        <v>1</v>
      </c>
      <c r="F342" s="174" t="s">
        <v>655</v>
      </c>
      <c r="H342" s="173" t="s">
        <v>1</v>
      </c>
      <c r="I342" s="175"/>
      <c r="L342" s="172"/>
      <c r="M342" s="176"/>
      <c r="T342" s="177"/>
      <c r="AT342" s="173" t="s">
        <v>214</v>
      </c>
      <c r="AU342" s="173" t="s">
        <v>91</v>
      </c>
      <c r="AV342" s="13" t="s">
        <v>80</v>
      </c>
      <c r="AW342" s="13" t="s">
        <v>29</v>
      </c>
      <c r="AX342" s="13" t="s">
        <v>72</v>
      </c>
      <c r="AY342" s="173" t="s">
        <v>207</v>
      </c>
    </row>
    <row r="343" spans="2:65" s="11" customFormat="1" x14ac:dyDescent="0.2">
      <c r="B343" s="152"/>
      <c r="D343" s="153" t="s">
        <v>214</v>
      </c>
      <c r="E343" s="154" t="s">
        <v>1</v>
      </c>
      <c r="F343" s="231" t="s">
        <v>900</v>
      </c>
      <c r="G343" s="232"/>
      <c r="H343" s="233">
        <v>76108.535999999993</v>
      </c>
      <c r="I343" s="157"/>
      <c r="L343" s="152"/>
      <c r="M343" s="158"/>
      <c r="T343" s="159"/>
      <c r="AT343" s="154" t="s">
        <v>214</v>
      </c>
      <c r="AU343" s="154" t="s">
        <v>91</v>
      </c>
      <c r="AV343" s="11" t="s">
        <v>91</v>
      </c>
      <c r="AW343" s="11" t="s">
        <v>29</v>
      </c>
      <c r="AX343" s="11" t="s">
        <v>80</v>
      </c>
      <c r="AY343" s="154" t="s">
        <v>207</v>
      </c>
    </row>
    <row r="344" spans="2:65" s="1" customFormat="1" ht="24.15" customHeight="1" x14ac:dyDescent="0.2">
      <c r="B344" s="137"/>
      <c r="C344" s="138" t="s">
        <v>901</v>
      </c>
      <c r="D344" s="193" t="s">
        <v>208</v>
      </c>
      <c r="E344" s="227" t="s">
        <v>542</v>
      </c>
      <c r="F344" s="228" t="s">
        <v>543</v>
      </c>
      <c r="G344" s="229" t="s">
        <v>469</v>
      </c>
      <c r="H344" s="230">
        <v>12684.755999999999</v>
      </c>
      <c r="I344" s="143"/>
      <c r="J344" s="144">
        <f>ROUND(I344*H344,2)</f>
        <v>0</v>
      </c>
      <c r="K344" s="145"/>
      <c r="L344" s="32"/>
      <c r="M344" s="146" t="s">
        <v>1</v>
      </c>
      <c r="N344" s="147" t="s">
        <v>38</v>
      </c>
      <c r="P344" s="148">
        <f>O344*H344</f>
        <v>0</v>
      </c>
      <c r="Q344" s="148">
        <v>0</v>
      </c>
      <c r="R344" s="148">
        <f>Q344*H344</f>
        <v>0</v>
      </c>
      <c r="S344" s="148">
        <v>0</v>
      </c>
      <c r="T344" s="149">
        <f>S344*H344</f>
        <v>0</v>
      </c>
      <c r="AR344" s="150" t="s">
        <v>236</v>
      </c>
      <c r="AT344" s="150" t="s">
        <v>208</v>
      </c>
      <c r="AU344" s="150" t="s">
        <v>91</v>
      </c>
      <c r="AY344" s="17" t="s">
        <v>207</v>
      </c>
      <c r="BE344" s="151">
        <f>IF(N344="základná",J344,0)</f>
        <v>0</v>
      </c>
      <c r="BF344" s="151">
        <f>IF(N344="znížená",J344,0)</f>
        <v>0</v>
      </c>
      <c r="BG344" s="151">
        <f>IF(N344="zákl. prenesená",J344,0)</f>
        <v>0</v>
      </c>
      <c r="BH344" s="151">
        <f>IF(N344="zníž. prenesená",J344,0)</f>
        <v>0</v>
      </c>
      <c r="BI344" s="151">
        <f>IF(N344="nulová",J344,0)</f>
        <v>0</v>
      </c>
      <c r="BJ344" s="17" t="s">
        <v>91</v>
      </c>
      <c r="BK344" s="151">
        <f>ROUND(I344*H344,2)</f>
        <v>0</v>
      </c>
      <c r="BL344" s="17" t="s">
        <v>236</v>
      </c>
      <c r="BM344" s="150" t="s">
        <v>902</v>
      </c>
    </row>
    <row r="345" spans="2:65" s="1" customFormat="1" ht="19.2" x14ac:dyDescent="0.2">
      <c r="B345" s="32"/>
      <c r="D345" s="153" t="s">
        <v>220</v>
      </c>
      <c r="F345" s="160" t="s">
        <v>545</v>
      </c>
      <c r="I345" s="161"/>
      <c r="L345" s="32"/>
      <c r="M345" s="162"/>
      <c r="T345" s="59"/>
      <c r="AT345" s="17" t="s">
        <v>220</v>
      </c>
      <c r="AU345" s="17" t="s">
        <v>91</v>
      </c>
    </row>
    <row r="346" spans="2:65" s="13" customFormat="1" x14ac:dyDescent="0.2">
      <c r="B346" s="172"/>
      <c r="D346" s="153" t="s">
        <v>214</v>
      </c>
      <c r="E346" s="173" t="s">
        <v>1</v>
      </c>
      <c r="F346" s="174" t="s">
        <v>655</v>
      </c>
      <c r="H346" s="173" t="s">
        <v>1</v>
      </c>
      <c r="I346" s="175"/>
      <c r="L346" s="172"/>
      <c r="M346" s="176"/>
      <c r="T346" s="177"/>
      <c r="AT346" s="173" t="s">
        <v>214</v>
      </c>
      <c r="AU346" s="173" t="s">
        <v>91</v>
      </c>
      <c r="AV346" s="13" t="s">
        <v>80</v>
      </c>
      <c r="AW346" s="13" t="s">
        <v>29</v>
      </c>
      <c r="AX346" s="13" t="s">
        <v>72</v>
      </c>
      <c r="AY346" s="173" t="s">
        <v>207</v>
      </c>
    </row>
    <row r="347" spans="2:65" s="11" customFormat="1" x14ac:dyDescent="0.2">
      <c r="B347" s="152"/>
      <c r="D347" s="153" t="s">
        <v>214</v>
      </c>
      <c r="E347" s="154" t="s">
        <v>1</v>
      </c>
      <c r="F347" s="231" t="s">
        <v>903</v>
      </c>
      <c r="G347" s="232"/>
      <c r="H347" s="233">
        <v>12684.755999999999</v>
      </c>
      <c r="I347" s="157"/>
      <c r="L347" s="152"/>
      <c r="M347" s="158"/>
      <c r="T347" s="159"/>
      <c r="AT347" s="154" t="s">
        <v>214</v>
      </c>
      <c r="AU347" s="154" t="s">
        <v>91</v>
      </c>
      <c r="AV347" s="11" t="s">
        <v>91</v>
      </c>
      <c r="AW347" s="11" t="s">
        <v>29</v>
      </c>
      <c r="AX347" s="11" t="s">
        <v>80</v>
      </c>
      <c r="AY347" s="154" t="s">
        <v>207</v>
      </c>
    </row>
    <row r="348" spans="2:65" s="1" customFormat="1" ht="24.15" customHeight="1" x14ac:dyDescent="0.2">
      <c r="B348" s="137"/>
      <c r="C348" s="138" t="s">
        <v>904</v>
      </c>
      <c r="D348" s="138" t="s">
        <v>208</v>
      </c>
      <c r="E348" s="227" t="s">
        <v>905</v>
      </c>
      <c r="F348" s="228" t="s">
        <v>906</v>
      </c>
      <c r="G348" s="229" t="s">
        <v>469</v>
      </c>
      <c r="H348" s="230">
        <v>3171.1889999999999</v>
      </c>
      <c r="I348" s="143"/>
      <c r="J348" s="144">
        <f>ROUND(I348*H348,2)</f>
        <v>0</v>
      </c>
      <c r="K348" s="145"/>
      <c r="L348" s="32"/>
      <c r="M348" s="146" t="s">
        <v>1</v>
      </c>
      <c r="N348" s="147" t="s">
        <v>38</v>
      </c>
      <c r="P348" s="148">
        <f>O348*H348</f>
        <v>0</v>
      </c>
      <c r="Q348" s="148">
        <v>0</v>
      </c>
      <c r="R348" s="148">
        <f>Q348*H348</f>
        <v>0</v>
      </c>
      <c r="S348" s="148">
        <v>0</v>
      </c>
      <c r="T348" s="149">
        <f>S348*H348</f>
        <v>0</v>
      </c>
      <c r="AR348" s="150" t="s">
        <v>236</v>
      </c>
      <c r="AT348" s="150" t="s">
        <v>208</v>
      </c>
      <c r="AU348" s="150" t="s">
        <v>91</v>
      </c>
      <c r="AY348" s="17" t="s">
        <v>207</v>
      </c>
      <c r="BE348" s="151">
        <f>IF(N348="základná",J348,0)</f>
        <v>0</v>
      </c>
      <c r="BF348" s="151">
        <f>IF(N348="znížená",J348,0)</f>
        <v>0</v>
      </c>
      <c r="BG348" s="151">
        <f>IF(N348="zákl. prenesená",J348,0)</f>
        <v>0</v>
      </c>
      <c r="BH348" s="151">
        <f>IF(N348="zníž. prenesená",J348,0)</f>
        <v>0</v>
      </c>
      <c r="BI348" s="151">
        <f>IF(N348="nulová",J348,0)</f>
        <v>0</v>
      </c>
      <c r="BJ348" s="17" t="s">
        <v>91</v>
      </c>
      <c r="BK348" s="151">
        <f>ROUND(I348*H348,2)</f>
        <v>0</v>
      </c>
      <c r="BL348" s="17" t="s">
        <v>236</v>
      </c>
      <c r="BM348" s="150" t="s">
        <v>907</v>
      </c>
    </row>
    <row r="349" spans="2:65" s="13" customFormat="1" x14ac:dyDescent="0.2">
      <c r="B349" s="172"/>
      <c r="D349" s="153" t="s">
        <v>214</v>
      </c>
      <c r="E349" s="173" t="s">
        <v>1</v>
      </c>
      <c r="F349" s="174" t="s">
        <v>655</v>
      </c>
      <c r="H349" s="173" t="s">
        <v>1</v>
      </c>
      <c r="I349" s="175"/>
      <c r="L349" s="172"/>
      <c r="M349" s="176"/>
      <c r="T349" s="177"/>
      <c r="AT349" s="173" t="s">
        <v>214</v>
      </c>
      <c r="AU349" s="173" t="s">
        <v>91</v>
      </c>
      <c r="AV349" s="13" t="s">
        <v>80</v>
      </c>
      <c r="AW349" s="13" t="s">
        <v>29</v>
      </c>
      <c r="AX349" s="13" t="s">
        <v>72</v>
      </c>
      <c r="AY349" s="173" t="s">
        <v>207</v>
      </c>
    </row>
    <row r="350" spans="2:65" s="11" customFormat="1" x14ac:dyDescent="0.2">
      <c r="B350" s="152"/>
      <c r="D350" s="153" t="s">
        <v>214</v>
      </c>
      <c r="E350" s="154" t="s">
        <v>1</v>
      </c>
      <c r="F350" s="231" t="s">
        <v>896</v>
      </c>
      <c r="G350" s="232"/>
      <c r="H350" s="233">
        <v>3169.5949999999998</v>
      </c>
      <c r="I350" s="157"/>
      <c r="L350" s="152"/>
      <c r="M350" s="158"/>
      <c r="T350" s="159"/>
      <c r="AT350" s="154" t="s">
        <v>214</v>
      </c>
      <c r="AU350" s="154" t="s">
        <v>91</v>
      </c>
      <c r="AV350" s="11" t="s">
        <v>91</v>
      </c>
      <c r="AW350" s="11" t="s">
        <v>29</v>
      </c>
      <c r="AX350" s="11" t="s">
        <v>72</v>
      </c>
      <c r="AY350" s="154" t="s">
        <v>207</v>
      </c>
    </row>
    <row r="351" spans="2:65" s="11" customFormat="1" x14ac:dyDescent="0.2">
      <c r="B351" s="152"/>
      <c r="D351" s="153" t="s">
        <v>214</v>
      </c>
      <c r="E351" s="154" t="s">
        <v>1</v>
      </c>
      <c r="F351" s="155" t="s">
        <v>897</v>
      </c>
      <c r="H351" s="156">
        <v>1.5940000000000001</v>
      </c>
      <c r="I351" s="157"/>
      <c r="L351" s="152"/>
      <c r="M351" s="158"/>
      <c r="T351" s="159"/>
      <c r="AT351" s="154" t="s">
        <v>214</v>
      </c>
      <c r="AU351" s="154" t="s">
        <v>91</v>
      </c>
      <c r="AV351" s="11" t="s">
        <v>91</v>
      </c>
      <c r="AW351" s="11" t="s">
        <v>29</v>
      </c>
      <c r="AX351" s="11" t="s">
        <v>72</v>
      </c>
      <c r="AY351" s="154" t="s">
        <v>207</v>
      </c>
    </row>
    <row r="352" spans="2:65" s="14" customFormat="1" x14ac:dyDescent="0.2">
      <c r="B352" s="178"/>
      <c r="D352" s="153" t="s">
        <v>214</v>
      </c>
      <c r="E352" s="179" t="s">
        <v>1</v>
      </c>
      <c r="F352" s="180" t="s">
        <v>243</v>
      </c>
      <c r="H352" s="181">
        <v>3171.1889999999999</v>
      </c>
      <c r="I352" s="182"/>
      <c r="L352" s="178"/>
      <c r="M352" s="183"/>
      <c r="T352" s="184"/>
      <c r="AT352" s="179" t="s">
        <v>214</v>
      </c>
      <c r="AU352" s="179" t="s">
        <v>91</v>
      </c>
      <c r="AV352" s="14" t="s">
        <v>236</v>
      </c>
      <c r="AW352" s="14" t="s">
        <v>29</v>
      </c>
      <c r="AX352" s="14" t="s">
        <v>80</v>
      </c>
      <c r="AY352" s="179" t="s">
        <v>207</v>
      </c>
    </row>
    <row r="353" spans="2:65" s="1" customFormat="1" ht="24.15" customHeight="1" x14ac:dyDescent="0.2">
      <c r="B353" s="137"/>
      <c r="C353" s="138" t="s">
        <v>908</v>
      </c>
      <c r="D353" s="138" t="s">
        <v>208</v>
      </c>
      <c r="E353" s="139" t="s">
        <v>548</v>
      </c>
      <c r="F353" s="140" t="s">
        <v>909</v>
      </c>
      <c r="G353" s="141" t="s">
        <v>469</v>
      </c>
      <c r="H353" s="142">
        <v>1.5940000000000001</v>
      </c>
      <c r="I353" s="143"/>
      <c r="J353" s="144">
        <f>ROUND(I353*H353,2)</f>
        <v>0</v>
      </c>
      <c r="K353" s="145"/>
      <c r="L353" s="32"/>
      <c r="M353" s="146" t="s">
        <v>1</v>
      </c>
      <c r="N353" s="147" t="s">
        <v>38</v>
      </c>
      <c r="P353" s="148">
        <f>O353*H353</f>
        <v>0</v>
      </c>
      <c r="Q353" s="148">
        <v>0</v>
      </c>
      <c r="R353" s="148">
        <f>Q353*H353</f>
        <v>0</v>
      </c>
      <c r="S353" s="148">
        <v>0</v>
      </c>
      <c r="T353" s="149">
        <f>S353*H353</f>
        <v>0</v>
      </c>
      <c r="AR353" s="150" t="s">
        <v>236</v>
      </c>
      <c r="AT353" s="150" t="s">
        <v>208</v>
      </c>
      <c r="AU353" s="150" t="s">
        <v>91</v>
      </c>
      <c r="AY353" s="17" t="s">
        <v>207</v>
      </c>
      <c r="BE353" s="151">
        <f>IF(N353="základná",J353,0)</f>
        <v>0</v>
      </c>
      <c r="BF353" s="151">
        <f>IF(N353="znížená",J353,0)</f>
        <v>0</v>
      </c>
      <c r="BG353" s="151">
        <f>IF(N353="zákl. prenesená",J353,0)</f>
        <v>0</v>
      </c>
      <c r="BH353" s="151">
        <f>IF(N353="zníž. prenesená",J353,0)</f>
        <v>0</v>
      </c>
      <c r="BI353" s="151">
        <f>IF(N353="nulová",J353,0)</f>
        <v>0</v>
      </c>
      <c r="BJ353" s="17" t="s">
        <v>91</v>
      </c>
      <c r="BK353" s="151">
        <f>ROUND(I353*H353,2)</f>
        <v>0</v>
      </c>
      <c r="BL353" s="17" t="s">
        <v>236</v>
      </c>
      <c r="BM353" s="150" t="s">
        <v>910</v>
      </c>
    </row>
    <row r="354" spans="2:65" s="13" customFormat="1" x14ac:dyDescent="0.2">
      <c r="B354" s="172"/>
      <c r="D354" s="153" t="s">
        <v>214</v>
      </c>
      <c r="E354" s="173" t="s">
        <v>1</v>
      </c>
      <c r="F354" s="174" t="s">
        <v>655</v>
      </c>
      <c r="H354" s="173" t="s">
        <v>1</v>
      </c>
      <c r="I354" s="175"/>
      <c r="L354" s="172"/>
      <c r="M354" s="176"/>
      <c r="T354" s="177"/>
      <c r="AT354" s="173" t="s">
        <v>214</v>
      </c>
      <c r="AU354" s="173" t="s">
        <v>91</v>
      </c>
      <c r="AV354" s="13" t="s">
        <v>80</v>
      </c>
      <c r="AW354" s="13" t="s">
        <v>29</v>
      </c>
      <c r="AX354" s="13" t="s">
        <v>72</v>
      </c>
      <c r="AY354" s="173" t="s">
        <v>207</v>
      </c>
    </row>
    <row r="355" spans="2:65" s="11" customFormat="1" x14ac:dyDescent="0.2">
      <c r="B355" s="152"/>
      <c r="D355" s="153" t="s">
        <v>214</v>
      </c>
      <c r="E355" s="154" t="s">
        <v>1</v>
      </c>
      <c r="F355" s="155" t="s">
        <v>897</v>
      </c>
      <c r="H355" s="156">
        <v>1.5940000000000001</v>
      </c>
      <c r="I355" s="157"/>
      <c r="L355" s="152"/>
      <c r="M355" s="158"/>
      <c r="T355" s="159"/>
      <c r="AT355" s="154" t="s">
        <v>214</v>
      </c>
      <c r="AU355" s="154" t="s">
        <v>91</v>
      </c>
      <c r="AV355" s="11" t="s">
        <v>91</v>
      </c>
      <c r="AW355" s="11" t="s">
        <v>29</v>
      </c>
      <c r="AX355" s="11" t="s">
        <v>80</v>
      </c>
      <c r="AY355" s="154" t="s">
        <v>207</v>
      </c>
    </row>
    <row r="356" spans="2:65" s="1" customFormat="1" ht="24.15" customHeight="1" x14ac:dyDescent="0.2">
      <c r="B356" s="137"/>
      <c r="C356" s="138" t="s">
        <v>911</v>
      </c>
      <c r="D356" s="193" t="s">
        <v>208</v>
      </c>
      <c r="E356" s="227" t="s">
        <v>562</v>
      </c>
      <c r="F356" s="228" t="s">
        <v>563</v>
      </c>
      <c r="G356" s="229" t="s">
        <v>469</v>
      </c>
      <c r="H356" s="230">
        <v>3169.5949999999998</v>
      </c>
      <c r="I356" s="143"/>
      <c r="J356" s="144">
        <f>ROUND(I356*H356,2)</f>
        <v>0</v>
      </c>
      <c r="K356" s="145"/>
      <c r="L356" s="32"/>
      <c r="M356" s="146" t="s">
        <v>1</v>
      </c>
      <c r="N356" s="147" t="s">
        <v>38</v>
      </c>
      <c r="P356" s="148">
        <f>O356*H356</f>
        <v>0</v>
      </c>
      <c r="Q356" s="148">
        <v>0</v>
      </c>
      <c r="R356" s="148">
        <f>Q356*H356</f>
        <v>0</v>
      </c>
      <c r="S356" s="148">
        <v>0</v>
      </c>
      <c r="T356" s="149">
        <f>S356*H356</f>
        <v>0</v>
      </c>
      <c r="AR356" s="150" t="s">
        <v>236</v>
      </c>
      <c r="AT356" s="150" t="s">
        <v>208</v>
      </c>
      <c r="AU356" s="150" t="s">
        <v>91</v>
      </c>
      <c r="AY356" s="17" t="s">
        <v>207</v>
      </c>
      <c r="BE356" s="151">
        <f>IF(N356="základná",J356,0)</f>
        <v>0</v>
      </c>
      <c r="BF356" s="151">
        <f>IF(N356="znížená",J356,0)</f>
        <v>0</v>
      </c>
      <c r="BG356" s="151">
        <f>IF(N356="zákl. prenesená",J356,0)</f>
        <v>0</v>
      </c>
      <c r="BH356" s="151">
        <f>IF(N356="zníž. prenesená",J356,0)</f>
        <v>0</v>
      </c>
      <c r="BI356" s="151">
        <f>IF(N356="nulová",J356,0)</f>
        <v>0</v>
      </c>
      <c r="BJ356" s="17" t="s">
        <v>91</v>
      </c>
      <c r="BK356" s="151">
        <f>ROUND(I356*H356,2)</f>
        <v>0</v>
      </c>
      <c r="BL356" s="17" t="s">
        <v>236</v>
      </c>
      <c r="BM356" s="150" t="s">
        <v>912</v>
      </c>
    </row>
    <row r="357" spans="2:65" s="13" customFormat="1" x14ac:dyDescent="0.2">
      <c r="B357" s="172"/>
      <c r="D357" s="153" t="s">
        <v>214</v>
      </c>
      <c r="E357" s="173" t="s">
        <v>1</v>
      </c>
      <c r="F357" s="174" t="s">
        <v>655</v>
      </c>
      <c r="H357" s="173" t="s">
        <v>1</v>
      </c>
      <c r="I357" s="175"/>
      <c r="L357" s="172"/>
      <c r="M357" s="176"/>
      <c r="T357" s="177"/>
      <c r="AT357" s="173" t="s">
        <v>214</v>
      </c>
      <c r="AU357" s="173" t="s">
        <v>91</v>
      </c>
      <c r="AV357" s="13" t="s">
        <v>80</v>
      </c>
      <c r="AW357" s="13" t="s">
        <v>29</v>
      </c>
      <c r="AX357" s="13" t="s">
        <v>72</v>
      </c>
      <c r="AY357" s="173" t="s">
        <v>207</v>
      </c>
    </row>
    <row r="358" spans="2:65" s="11" customFormat="1" x14ac:dyDescent="0.2">
      <c r="B358" s="152"/>
      <c r="D358" s="153" t="s">
        <v>214</v>
      </c>
      <c r="E358" s="154" t="s">
        <v>1</v>
      </c>
      <c r="F358" s="155" t="s">
        <v>913</v>
      </c>
      <c r="H358" s="156">
        <v>633.91899999999998</v>
      </c>
      <c r="I358" s="157"/>
      <c r="L358" s="152"/>
      <c r="M358" s="158"/>
      <c r="T358" s="159"/>
      <c r="AT358" s="154" t="s">
        <v>214</v>
      </c>
      <c r="AU358" s="154" t="s">
        <v>91</v>
      </c>
      <c r="AV358" s="11" t="s">
        <v>91</v>
      </c>
      <c r="AW358" s="11" t="s">
        <v>29</v>
      </c>
      <c r="AX358" s="11" t="s">
        <v>72</v>
      </c>
      <c r="AY358" s="154" t="s">
        <v>207</v>
      </c>
    </row>
    <row r="359" spans="2:65" s="11" customFormat="1" x14ac:dyDescent="0.2">
      <c r="B359" s="152"/>
      <c r="D359" s="153" t="s">
        <v>214</v>
      </c>
      <c r="E359" s="154" t="s">
        <v>1</v>
      </c>
      <c r="F359" s="155" t="s">
        <v>914</v>
      </c>
      <c r="H359" s="156">
        <v>1267.838</v>
      </c>
      <c r="I359" s="157"/>
      <c r="L359" s="152"/>
      <c r="M359" s="158"/>
      <c r="T359" s="159"/>
      <c r="AT359" s="154" t="s">
        <v>214</v>
      </c>
      <c r="AU359" s="154" t="s">
        <v>91</v>
      </c>
      <c r="AV359" s="11" t="s">
        <v>91</v>
      </c>
      <c r="AW359" s="11" t="s">
        <v>29</v>
      </c>
      <c r="AX359" s="11" t="s">
        <v>72</v>
      </c>
      <c r="AY359" s="154" t="s">
        <v>207</v>
      </c>
    </row>
    <row r="360" spans="2:65" s="11" customFormat="1" x14ac:dyDescent="0.2">
      <c r="B360" s="152"/>
      <c r="D360" s="153" t="s">
        <v>214</v>
      </c>
      <c r="E360" s="154" t="s">
        <v>1</v>
      </c>
      <c r="F360" s="231" t="s">
        <v>915</v>
      </c>
      <c r="G360" s="232"/>
      <c r="H360" s="233">
        <v>1267.838</v>
      </c>
      <c r="I360" s="157"/>
      <c r="L360" s="152"/>
      <c r="M360" s="158"/>
      <c r="T360" s="159"/>
      <c r="AT360" s="154" t="s">
        <v>214</v>
      </c>
      <c r="AU360" s="154" t="s">
        <v>91</v>
      </c>
      <c r="AV360" s="11" t="s">
        <v>91</v>
      </c>
      <c r="AW360" s="11" t="s">
        <v>29</v>
      </c>
      <c r="AX360" s="11" t="s">
        <v>72</v>
      </c>
      <c r="AY360" s="154" t="s">
        <v>207</v>
      </c>
    </row>
    <row r="361" spans="2:65" s="14" customFormat="1" x14ac:dyDescent="0.2">
      <c r="B361" s="178"/>
      <c r="D361" s="153" t="s">
        <v>214</v>
      </c>
      <c r="E361" s="179" t="s">
        <v>1</v>
      </c>
      <c r="F361" s="180" t="s">
        <v>916</v>
      </c>
      <c r="H361" s="181">
        <v>3169.5950000000003</v>
      </c>
      <c r="I361" s="182"/>
      <c r="L361" s="178"/>
      <c r="M361" s="183"/>
      <c r="T361" s="184"/>
      <c r="AT361" s="179" t="s">
        <v>214</v>
      </c>
      <c r="AU361" s="179" t="s">
        <v>91</v>
      </c>
      <c r="AV361" s="14" t="s">
        <v>236</v>
      </c>
      <c r="AW361" s="14" t="s">
        <v>29</v>
      </c>
      <c r="AX361" s="14" t="s">
        <v>80</v>
      </c>
      <c r="AY361" s="179" t="s">
        <v>207</v>
      </c>
    </row>
    <row r="362" spans="2:65" s="10" customFormat="1" ht="25.95" customHeight="1" x14ac:dyDescent="0.25">
      <c r="B362" s="127"/>
      <c r="D362" s="128" t="s">
        <v>71</v>
      </c>
      <c r="E362" s="129" t="s">
        <v>204</v>
      </c>
      <c r="F362" s="129" t="s">
        <v>205</v>
      </c>
      <c r="I362" s="130"/>
      <c r="J362" s="131">
        <f>BK362</f>
        <v>0</v>
      </c>
      <c r="L362" s="127"/>
      <c r="M362" s="132"/>
      <c r="P362" s="133">
        <f>SUM(P363:P364)</f>
        <v>0</v>
      </c>
      <c r="R362" s="133">
        <f>SUM(R363:R364)</f>
        <v>0</v>
      </c>
      <c r="T362" s="134">
        <f>SUM(T363:T364)</f>
        <v>0</v>
      </c>
      <c r="AR362" s="128" t="s">
        <v>206</v>
      </c>
      <c r="AT362" s="135" t="s">
        <v>71</v>
      </c>
      <c r="AU362" s="135" t="s">
        <v>72</v>
      </c>
      <c r="AY362" s="128" t="s">
        <v>207</v>
      </c>
      <c r="BK362" s="136">
        <f>SUM(BK363:BK364)</f>
        <v>0</v>
      </c>
    </row>
    <row r="363" spans="2:65" s="1" customFormat="1" ht="49.05" customHeight="1" x14ac:dyDescent="0.2">
      <c r="B363" s="137"/>
      <c r="C363" s="138" t="s">
        <v>917</v>
      </c>
      <c r="D363" s="138" t="s">
        <v>208</v>
      </c>
      <c r="E363" s="139" t="s">
        <v>918</v>
      </c>
      <c r="F363" s="140" t="s">
        <v>919</v>
      </c>
      <c r="G363" s="141" t="s">
        <v>211</v>
      </c>
      <c r="H363" s="142">
        <v>1</v>
      </c>
      <c r="I363" s="143"/>
      <c r="J363" s="144">
        <f>ROUND(I363*H363,2)</f>
        <v>0</v>
      </c>
      <c r="K363" s="145"/>
      <c r="L363" s="32"/>
      <c r="M363" s="146" t="s">
        <v>1</v>
      </c>
      <c r="N363" s="147" t="s">
        <v>38</v>
      </c>
      <c r="P363" s="148">
        <f>O363*H363</f>
        <v>0</v>
      </c>
      <c r="Q363" s="148">
        <v>0</v>
      </c>
      <c r="R363" s="148">
        <f>Q363*H363</f>
        <v>0</v>
      </c>
      <c r="S363" s="148">
        <v>0</v>
      </c>
      <c r="T363" s="149">
        <f>S363*H363</f>
        <v>0</v>
      </c>
      <c r="AR363" s="150" t="s">
        <v>212</v>
      </c>
      <c r="AT363" s="150" t="s">
        <v>208</v>
      </c>
      <c r="AU363" s="150" t="s">
        <v>80</v>
      </c>
      <c r="AY363" s="17" t="s">
        <v>207</v>
      </c>
      <c r="BE363" s="151">
        <f>IF(N363="základná",J363,0)</f>
        <v>0</v>
      </c>
      <c r="BF363" s="151">
        <f>IF(N363="znížená",J363,0)</f>
        <v>0</v>
      </c>
      <c r="BG363" s="151">
        <f>IF(N363="zákl. prenesená",J363,0)</f>
        <v>0</v>
      </c>
      <c r="BH363" s="151">
        <f>IF(N363="zníž. prenesená",J363,0)</f>
        <v>0</v>
      </c>
      <c r="BI363" s="151">
        <f>IF(N363="nulová",J363,0)</f>
        <v>0</v>
      </c>
      <c r="BJ363" s="17" t="s">
        <v>91</v>
      </c>
      <c r="BK363" s="151">
        <f>ROUND(I363*H363,2)</f>
        <v>0</v>
      </c>
      <c r="BL363" s="17" t="s">
        <v>212</v>
      </c>
      <c r="BM363" s="150" t="s">
        <v>920</v>
      </c>
    </row>
    <row r="364" spans="2:65" s="1" customFormat="1" ht="44.25" customHeight="1" x14ac:dyDescent="0.2">
      <c r="B364" s="137"/>
      <c r="C364" s="138" t="s">
        <v>921</v>
      </c>
      <c r="D364" s="138" t="s">
        <v>208</v>
      </c>
      <c r="E364" s="139" t="s">
        <v>621</v>
      </c>
      <c r="F364" s="140" t="s">
        <v>622</v>
      </c>
      <c r="G364" s="141" t="s">
        <v>211</v>
      </c>
      <c r="H364" s="142">
        <v>1</v>
      </c>
      <c r="I364" s="143"/>
      <c r="J364" s="144">
        <f>ROUND(I364*H364,2)</f>
        <v>0</v>
      </c>
      <c r="K364" s="145"/>
      <c r="L364" s="32"/>
      <c r="M364" s="199" t="s">
        <v>1</v>
      </c>
      <c r="N364" s="200" t="s">
        <v>38</v>
      </c>
      <c r="O364" s="201"/>
      <c r="P364" s="202">
        <f>O364*H364</f>
        <v>0</v>
      </c>
      <c r="Q364" s="202">
        <v>0</v>
      </c>
      <c r="R364" s="202">
        <f>Q364*H364</f>
        <v>0</v>
      </c>
      <c r="S364" s="202">
        <v>0</v>
      </c>
      <c r="T364" s="203">
        <f>S364*H364</f>
        <v>0</v>
      </c>
      <c r="AR364" s="150" t="s">
        <v>212</v>
      </c>
      <c r="AT364" s="150" t="s">
        <v>208</v>
      </c>
      <c r="AU364" s="150" t="s">
        <v>80</v>
      </c>
      <c r="AY364" s="17" t="s">
        <v>207</v>
      </c>
      <c r="BE364" s="151">
        <f>IF(N364="základná",J364,0)</f>
        <v>0</v>
      </c>
      <c r="BF364" s="151">
        <f>IF(N364="znížená",J364,0)</f>
        <v>0</v>
      </c>
      <c r="BG364" s="151">
        <f>IF(N364="zákl. prenesená",J364,0)</f>
        <v>0</v>
      </c>
      <c r="BH364" s="151">
        <f>IF(N364="zníž. prenesená",J364,0)</f>
        <v>0</v>
      </c>
      <c r="BI364" s="151">
        <f>IF(N364="nulová",J364,0)</f>
        <v>0</v>
      </c>
      <c r="BJ364" s="17" t="s">
        <v>91</v>
      </c>
      <c r="BK364" s="151">
        <f>ROUND(I364*H364,2)</f>
        <v>0</v>
      </c>
      <c r="BL364" s="17" t="s">
        <v>212</v>
      </c>
      <c r="BM364" s="150" t="s">
        <v>922</v>
      </c>
    </row>
    <row r="365" spans="2:65" s="1" customFormat="1" ht="6.9" customHeight="1" x14ac:dyDescent="0.2">
      <c r="B365" s="47"/>
      <c r="C365" s="48"/>
      <c r="D365" s="48"/>
      <c r="E365" s="48"/>
      <c r="F365" s="48"/>
      <c r="G365" s="48"/>
      <c r="H365" s="48"/>
      <c r="I365" s="48"/>
      <c r="J365" s="48"/>
      <c r="K365" s="48"/>
      <c r="L365" s="32"/>
    </row>
  </sheetData>
  <autoFilter ref="C126:K364" xr:uid="{00000000-0009-0000-0000-000003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254"/>
  <sheetViews>
    <sheetView showGridLines="0" topLeftCell="A229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95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624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923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924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ROUND(J128,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ROUND((SUM(BE128:BE253)),  2)</f>
        <v>0</v>
      </c>
      <c r="G35" s="100"/>
      <c r="H35" s="100"/>
      <c r="I35" s="101">
        <v>0.23</v>
      </c>
      <c r="J35" s="99">
        <f>ROUND(((SUM(BE128:BE253))*I35),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ROUND((SUM(BF128:BF253)),  2)</f>
        <v>0</v>
      </c>
      <c r="I36" s="102">
        <v>0.23</v>
      </c>
      <c r="J36" s="89">
        <f>ROUND(((SUM(BF128:BF253))*I36),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ROUND((SUM(BG128:BG253)),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ROUND((SUM(BH128:BH253)),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ROUND((SUM(BI128:BI253)),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624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2.02.2 - SO 2.02.2  Dočasné objazdové komunikácie - Vetva B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J128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J129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J130</f>
        <v>0</v>
      </c>
      <c r="L100" s="166"/>
    </row>
    <row r="101" spans="2:47" s="12" customFormat="1" ht="19.95" customHeight="1" x14ac:dyDescent="0.2">
      <c r="B101" s="166"/>
      <c r="D101" s="167" t="s">
        <v>628</v>
      </c>
      <c r="E101" s="168"/>
      <c r="F101" s="168"/>
      <c r="G101" s="168"/>
      <c r="H101" s="168"/>
      <c r="I101" s="168"/>
      <c r="J101" s="169">
        <f>J192</f>
        <v>0</v>
      </c>
      <c r="L101" s="166"/>
    </row>
    <row r="102" spans="2:47" s="12" customFormat="1" ht="19.95" customHeight="1" x14ac:dyDescent="0.2">
      <c r="B102" s="166"/>
      <c r="D102" s="167" t="s">
        <v>629</v>
      </c>
      <c r="E102" s="168"/>
      <c r="F102" s="168"/>
      <c r="G102" s="168"/>
      <c r="H102" s="168"/>
      <c r="I102" s="168"/>
      <c r="J102" s="169">
        <f>J202</f>
        <v>0</v>
      </c>
      <c r="L102" s="166"/>
    </row>
    <row r="103" spans="2:47" s="12" customFormat="1" ht="19.95" customHeight="1" x14ac:dyDescent="0.2">
      <c r="B103" s="166"/>
      <c r="D103" s="167" t="s">
        <v>925</v>
      </c>
      <c r="E103" s="168"/>
      <c r="F103" s="168"/>
      <c r="G103" s="168"/>
      <c r="H103" s="168"/>
      <c r="I103" s="168"/>
      <c r="J103" s="169">
        <f>J218</f>
        <v>0</v>
      </c>
      <c r="L103" s="166"/>
    </row>
    <row r="104" spans="2:47" s="12" customFormat="1" ht="19.95" customHeight="1" x14ac:dyDescent="0.2">
      <c r="B104" s="166"/>
      <c r="D104" s="167" t="s">
        <v>630</v>
      </c>
      <c r="E104" s="168"/>
      <c r="F104" s="168"/>
      <c r="G104" s="168"/>
      <c r="H104" s="168"/>
      <c r="I104" s="168"/>
      <c r="J104" s="169">
        <f>J222</f>
        <v>0</v>
      </c>
      <c r="L104" s="166"/>
    </row>
    <row r="105" spans="2:47" s="12" customFormat="1" ht="19.95" customHeight="1" x14ac:dyDescent="0.2">
      <c r="B105" s="166"/>
      <c r="D105" s="167" t="s">
        <v>226</v>
      </c>
      <c r="E105" s="168"/>
      <c r="F105" s="168"/>
      <c r="G105" s="168"/>
      <c r="H105" s="168"/>
      <c r="I105" s="168"/>
      <c r="J105" s="169">
        <f>J239</f>
        <v>0</v>
      </c>
      <c r="L105" s="166"/>
    </row>
    <row r="106" spans="2:47" s="8" customFormat="1" ht="24.9" customHeight="1" x14ac:dyDescent="0.2">
      <c r="B106" s="114"/>
      <c r="D106" s="115" t="s">
        <v>191</v>
      </c>
      <c r="E106" s="116"/>
      <c r="F106" s="116"/>
      <c r="G106" s="116"/>
      <c r="H106" s="116"/>
      <c r="I106" s="116"/>
      <c r="J106" s="117">
        <f>J251</f>
        <v>0</v>
      </c>
      <c r="L106" s="114"/>
    </row>
    <row r="107" spans="2:47" s="1" customFormat="1" ht="21.75" customHeight="1" x14ac:dyDescent="0.2">
      <c r="B107" s="32"/>
      <c r="L107" s="32"/>
    </row>
    <row r="108" spans="2:47" s="1" customFormat="1" ht="6.9" customHeight="1" x14ac:dyDescent="0.2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2"/>
    </row>
    <row r="112" spans="2:47" s="1" customFormat="1" ht="6.9" customHeight="1" x14ac:dyDescent="0.2">
      <c r="B112" s="49"/>
      <c r="C112" s="50"/>
      <c r="D112" s="50"/>
      <c r="E112" s="50"/>
      <c r="F112" s="50"/>
      <c r="G112" s="50"/>
      <c r="H112" s="50"/>
      <c r="I112" s="50"/>
      <c r="J112" s="50"/>
      <c r="K112" s="50"/>
      <c r="L112" s="32"/>
    </row>
    <row r="113" spans="2:63" s="1" customFormat="1" ht="24.9" customHeight="1" x14ac:dyDescent="0.2">
      <c r="B113" s="32"/>
      <c r="C113" s="21" t="s">
        <v>192</v>
      </c>
      <c r="L113" s="32"/>
    </row>
    <row r="114" spans="2:63" s="1" customFormat="1" ht="6.9" customHeight="1" x14ac:dyDescent="0.2">
      <c r="B114" s="32"/>
      <c r="L114" s="32"/>
    </row>
    <row r="115" spans="2:63" s="1" customFormat="1" ht="12" customHeight="1" x14ac:dyDescent="0.2">
      <c r="B115" s="32"/>
      <c r="C115" s="27" t="s">
        <v>15</v>
      </c>
      <c r="L115" s="32"/>
    </row>
    <row r="116" spans="2:63" s="1" customFormat="1" ht="16.5" customHeight="1" x14ac:dyDescent="0.2">
      <c r="B116" s="32"/>
      <c r="E116" s="243" t="str">
        <f>E7</f>
        <v>IP Horná Streda</v>
      </c>
      <c r="F116" s="244"/>
      <c r="G116" s="244"/>
      <c r="H116" s="244"/>
      <c r="L116" s="32"/>
    </row>
    <row r="117" spans="2:63" ht="12" customHeight="1" x14ac:dyDescent="0.2">
      <c r="B117" s="20"/>
      <c r="C117" s="27" t="s">
        <v>184</v>
      </c>
      <c r="L117" s="20"/>
    </row>
    <row r="118" spans="2:63" s="1" customFormat="1" ht="16.5" customHeight="1" x14ac:dyDescent="0.2">
      <c r="B118" s="32"/>
      <c r="E118" s="243" t="s">
        <v>624</v>
      </c>
      <c r="F118" s="240"/>
      <c r="G118" s="240"/>
      <c r="H118" s="240"/>
      <c r="L118" s="32"/>
    </row>
    <row r="119" spans="2:63" s="1" customFormat="1" ht="12" customHeight="1" x14ac:dyDescent="0.2">
      <c r="B119" s="32"/>
      <c r="C119" s="27" t="s">
        <v>625</v>
      </c>
      <c r="L119" s="32"/>
    </row>
    <row r="120" spans="2:63" s="1" customFormat="1" ht="30" customHeight="1" x14ac:dyDescent="0.2">
      <c r="B120" s="32"/>
      <c r="E120" s="239" t="str">
        <f>E11</f>
        <v>SO 2.02.2 - SO 2.02.2  Dočasné objazdové komunikácie - Vetva B</v>
      </c>
      <c r="F120" s="240"/>
      <c r="G120" s="240"/>
      <c r="H120" s="240"/>
      <c r="L120" s="32"/>
    </row>
    <row r="121" spans="2:63" s="1" customFormat="1" ht="6.9" customHeight="1" x14ac:dyDescent="0.2">
      <c r="B121" s="32"/>
      <c r="L121" s="32"/>
    </row>
    <row r="122" spans="2:63" s="1" customFormat="1" ht="12" customHeight="1" x14ac:dyDescent="0.2">
      <c r="B122" s="32"/>
      <c r="C122" s="27" t="s">
        <v>19</v>
      </c>
      <c r="F122" s="25" t="str">
        <f>F14</f>
        <v xml:space="preserve"> </v>
      </c>
      <c r="I122" s="27" t="s">
        <v>21</v>
      </c>
      <c r="J122" s="55" t="str">
        <f>IF(J14="","",J14)</f>
        <v>31. 7. 2026</v>
      </c>
      <c r="L122" s="32"/>
    </row>
    <row r="123" spans="2:63" s="1" customFormat="1" ht="6.9" customHeight="1" x14ac:dyDescent="0.2">
      <c r="B123" s="32"/>
      <c r="L123" s="32"/>
    </row>
    <row r="124" spans="2:63" s="1" customFormat="1" ht="15.15" customHeight="1" x14ac:dyDescent="0.2">
      <c r="B124" s="32"/>
      <c r="C124" s="27" t="s">
        <v>23</v>
      </c>
      <c r="F124" s="25" t="str">
        <f>E17</f>
        <v xml:space="preserve"> </v>
      </c>
      <c r="I124" s="27" t="s">
        <v>28</v>
      </c>
      <c r="J124" s="30" t="str">
        <f>E23</f>
        <v xml:space="preserve"> </v>
      </c>
      <c r="L124" s="32"/>
    </row>
    <row r="125" spans="2:63" s="1" customFormat="1" ht="15.15" customHeight="1" x14ac:dyDescent="0.2">
      <c r="B125" s="32"/>
      <c r="C125" s="27" t="s">
        <v>26</v>
      </c>
      <c r="F125" s="25" t="str">
        <f>IF(E20="","",E20)</f>
        <v>Vyplň údaj</v>
      </c>
      <c r="I125" s="27" t="s">
        <v>30</v>
      </c>
      <c r="J125" s="30" t="str">
        <f>E26</f>
        <v xml:space="preserve"> </v>
      </c>
      <c r="L125" s="32"/>
    </row>
    <row r="126" spans="2:63" s="1" customFormat="1" ht="10.35" customHeight="1" x14ac:dyDescent="0.2">
      <c r="B126" s="32"/>
      <c r="L126" s="32"/>
    </row>
    <row r="127" spans="2:63" s="9" customFormat="1" ht="29.25" customHeight="1" x14ac:dyDescent="0.2">
      <c r="B127" s="118"/>
      <c r="C127" s="119" t="s">
        <v>193</v>
      </c>
      <c r="D127" s="120" t="s">
        <v>57</v>
      </c>
      <c r="E127" s="120" t="s">
        <v>53</v>
      </c>
      <c r="F127" s="120" t="s">
        <v>54</v>
      </c>
      <c r="G127" s="120" t="s">
        <v>194</v>
      </c>
      <c r="H127" s="120" t="s">
        <v>195</v>
      </c>
      <c r="I127" s="120" t="s">
        <v>196</v>
      </c>
      <c r="J127" s="121" t="s">
        <v>188</v>
      </c>
      <c r="K127" s="122" t="s">
        <v>197</v>
      </c>
      <c r="L127" s="118"/>
      <c r="M127" s="62" t="s">
        <v>1</v>
      </c>
      <c r="N127" s="63" t="s">
        <v>36</v>
      </c>
      <c r="O127" s="63" t="s">
        <v>198</v>
      </c>
      <c r="P127" s="63" t="s">
        <v>199</v>
      </c>
      <c r="Q127" s="63" t="s">
        <v>200</v>
      </c>
      <c r="R127" s="63" t="s">
        <v>201</v>
      </c>
      <c r="S127" s="63" t="s">
        <v>202</v>
      </c>
      <c r="T127" s="64" t="s">
        <v>203</v>
      </c>
    </row>
    <row r="128" spans="2:63" s="1" customFormat="1" ht="22.8" customHeight="1" x14ac:dyDescent="0.3">
      <c r="B128" s="32"/>
      <c r="C128" s="67" t="s">
        <v>189</v>
      </c>
      <c r="J128" s="123">
        <f>BK128</f>
        <v>0</v>
      </c>
      <c r="L128" s="32"/>
      <c r="M128" s="65"/>
      <c r="N128" s="56"/>
      <c r="O128" s="56"/>
      <c r="P128" s="124">
        <f>P129+P251</f>
        <v>0</v>
      </c>
      <c r="Q128" s="56"/>
      <c r="R128" s="124">
        <f>R129+R251</f>
        <v>13861.569718999999</v>
      </c>
      <c r="S128" s="56"/>
      <c r="T128" s="125">
        <f>T129+T251</f>
        <v>0</v>
      </c>
      <c r="AT128" s="17" t="s">
        <v>71</v>
      </c>
      <c r="AU128" s="17" t="s">
        <v>190</v>
      </c>
      <c r="BK128" s="126">
        <f>BK129+BK251</f>
        <v>0</v>
      </c>
    </row>
    <row r="129" spans="2:65" s="10" customFormat="1" ht="25.95" customHeight="1" x14ac:dyDescent="0.25">
      <c r="B129" s="127"/>
      <c r="D129" s="128" t="s">
        <v>71</v>
      </c>
      <c r="E129" s="129" t="s">
        <v>229</v>
      </c>
      <c r="F129" s="129" t="s">
        <v>230</v>
      </c>
      <c r="I129" s="130"/>
      <c r="J129" s="131">
        <f>BK129</f>
        <v>0</v>
      </c>
      <c r="L129" s="127"/>
      <c r="M129" s="132"/>
      <c r="P129" s="133">
        <f>P130+P192+P202+P218+P222+P239</f>
        <v>0</v>
      </c>
      <c r="R129" s="133">
        <f>R130+R192+R202+R218+R222+R239</f>
        <v>13861.569718999999</v>
      </c>
      <c r="T129" s="134">
        <f>T130+T192+T202+T218+T222+T239</f>
        <v>0</v>
      </c>
      <c r="AR129" s="128" t="s">
        <v>80</v>
      </c>
      <c r="AT129" s="135" t="s">
        <v>71</v>
      </c>
      <c r="AU129" s="135" t="s">
        <v>72</v>
      </c>
      <c r="AY129" s="128" t="s">
        <v>207</v>
      </c>
      <c r="BK129" s="136">
        <f>BK130+BK192+BK202+BK218+BK222+BK239</f>
        <v>0</v>
      </c>
    </row>
    <row r="130" spans="2:65" s="10" customFormat="1" ht="22.8" customHeight="1" x14ac:dyDescent="0.25">
      <c r="B130" s="127"/>
      <c r="D130" s="128" t="s">
        <v>71</v>
      </c>
      <c r="E130" s="170" t="s">
        <v>80</v>
      </c>
      <c r="F130" s="170" t="s">
        <v>231</v>
      </c>
      <c r="I130" s="130"/>
      <c r="J130" s="171">
        <f>BK130</f>
        <v>0</v>
      </c>
      <c r="L130" s="127"/>
      <c r="M130" s="132"/>
      <c r="P130" s="133">
        <f>SUM(P131:P191)</f>
        <v>0</v>
      </c>
      <c r="R130" s="133">
        <f>SUM(R131:R191)</f>
        <v>6154.0911999999998</v>
      </c>
      <c r="T130" s="134">
        <f>SUM(T131:T191)</f>
        <v>0</v>
      </c>
      <c r="AR130" s="128" t="s">
        <v>80</v>
      </c>
      <c r="AT130" s="135" t="s">
        <v>71</v>
      </c>
      <c r="AU130" s="135" t="s">
        <v>80</v>
      </c>
      <c r="AY130" s="128" t="s">
        <v>207</v>
      </c>
      <c r="BK130" s="136">
        <f>SUM(BK131:BK191)</f>
        <v>0</v>
      </c>
    </row>
    <row r="131" spans="2:65" s="1" customFormat="1" ht="37.799999999999997" customHeight="1" x14ac:dyDescent="0.2">
      <c r="B131" s="137"/>
      <c r="C131" s="138" t="s">
        <v>80</v>
      </c>
      <c r="D131" s="192" t="s">
        <v>208</v>
      </c>
      <c r="E131" s="139" t="s">
        <v>631</v>
      </c>
      <c r="F131" s="140" t="s">
        <v>632</v>
      </c>
      <c r="G131" s="141" t="s">
        <v>235</v>
      </c>
      <c r="H131" s="142">
        <v>288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926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927</v>
      </c>
      <c r="H132" s="156">
        <v>288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80</v>
      </c>
      <c r="AY132" s="154" t="s">
        <v>207</v>
      </c>
    </row>
    <row r="133" spans="2:65" s="1" customFormat="1" ht="37.799999999999997" customHeight="1" x14ac:dyDescent="0.2">
      <c r="B133" s="137"/>
      <c r="C133" s="138" t="s">
        <v>91</v>
      </c>
      <c r="D133" s="192" t="s">
        <v>208</v>
      </c>
      <c r="E133" s="139" t="s">
        <v>443</v>
      </c>
      <c r="F133" s="140" t="s">
        <v>444</v>
      </c>
      <c r="G133" s="141" t="s">
        <v>269</v>
      </c>
      <c r="H133" s="142">
        <v>57.6</v>
      </c>
      <c r="I133" s="143"/>
      <c r="J133" s="144">
        <f>ROUND(I133*H133,2)</f>
        <v>0</v>
      </c>
      <c r="K133" s="145"/>
      <c r="L133" s="32"/>
      <c r="M133" s="146" t="s">
        <v>1</v>
      </c>
      <c r="N133" s="147" t="s">
        <v>38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AR133" s="150" t="s">
        <v>236</v>
      </c>
      <c r="AT133" s="150" t="s">
        <v>208</v>
      </c>
      <c r="AU133" s="150" t="s">
        <v>91</v>
      </c>
      <c r="AY133" s="17" t="s">
        <v>207</v>
      </c>
      <c r="BE133" s="151">
        <f>IF(N133="základná",J133,0)</f>
        <v>0</v>
      </c>
      <c r="BF133" s="151">
        <f>IF(N133="znížená",J133,0)</f>
        <v>0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7" t="s">
        <v>91</v>
      </c>
      <c r="BK133" s="151">
        <f>ROUND(I133*H133,2)</f>
        <v>0</v>
      </c>
      <c r="BL133" s="17" t="s">
        <v>236</v>
      </c>
      <c r="BM133" s="150" t="s">
        <v>928</v>
      </c>
    </row>
    <row r="134" spans="2:65" s="1" customFormat="1" ht="19.2" x14ac:dyDescent="0.2">
      <c r="B134" s="32"/>
      <c r="D134" s="153" t="s">
        <v>220</v>
      </c>
      <c r="F134" s="160" t="s">
        <v>446</v>
      </c>
      <c r="I134" s="161"/>
      <c r="L134" s="32"/>
      <c r="M134" s="162"/>
      <c r="T134" s="59"/>
      <c r="AT134" s="17" t="s">
        <v>220</v>
      </c>
      <c r="AU134" s="17" t="s">
        <v>91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929</v>
      </c>
      <c r="H135" s="156">
        <v>57.6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7.799999999999997" customHeight="1" x14ac:dyDescent="0.2">
      <c r="B136" s="137"/>
      <c r="C136" s="138" t="s">
        <v>275</v>
      </c>
      <c r="D136" s="192" t="s">
        <v>208</v>
      </c>
      <c r="E136" s="139" t="s">
        <v>452</v>
      </c>
      <c r="F136" s="140" t="s">
        <v>453</v>
      </c>
      <c r="G136" s="141" t="s">
        <v>269</v>
      </c>
      <c r="H136" s="142">
        <v>57.6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930</v>
      </c>
    </row>
    <row r="137" spans="2:65" s="1" customFormat="1" ht="19.2" x14ac:dyDescent="0.2">
      <c r="B137" s="32"/>
      <c r="D137" s="153" t="s">
        <v>220</v>
      </c>
      <c r="F137" s="160" t="s">
        <v>446</v>
      </c>
      <c r="I137" s="161"/>
      <c r="L137" s="32"/>
      <c r="M137" s="162"/>
      <c r="T137" s="59"/>
      <c r="AT137" s="17" t="s">
        <v>220</v>
      </c>
      <c r="AU137" s="17" t="s">
        <v>91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929</v>
      </c>
      <c r="H138" s="156">
        <v>57.6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80</v>
      </c>
      <c r="AY138" s="154" t="s">
        <v>207</v>
      </c>
    </row>
    <row r="139" spans="2:65" s="1" customFormat="1" ht="44.25" customHeight="1" x14ac:dyDescent="0.2">
      <c r="B139" s="137"/>
      <c r="C139" s="138" t="s">
        <v>236</v>
      </c>
      <c r="D139" s="192" t="s">
        <v>208</v>
      </c>
      <c r="E139" s="139" t="s">
        <v>456</v>
      </c>
      <c r="F139" s="140" t="s">
        <v>457</v>
      </c>
      <c r="G139" s="141" t="s">
        <v>269</v>
      </c>
      <c r="H139" s="142">
        <v>1267.2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931</v>
      </c>
    </row>
    <row r="140" spans="2:65" s="1" customFormat="1" ht="19.2" x14ac:dyDescent="0.2">
      <c r="B140" s="32"/>
      <c r="D140" s="153" t="s">
        <v>220</v>
      </c>
      <c r="F140" s="160" t="s">
        <v>639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932</v>
      </c>
      <c r="H141" s="156">
        <v>1267.2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24.15" customHeight="1" x14ac:dyDescent="0.2">
      <c r="B142" s="137"/>
      <c r="C142" s="138" t="s">
        <v>206</v>
      </c>
      <c r="D142" s="192" t="s">
        <v>208</v>
      </c>
      <c r="E142" s="139" t="s">
        <v>641</v>
      </c>
      <c r="F142" s="140" t="s">
        <v>642</v>
      </c>
      <c r="G142" s="141" t="s">
        <v>269</v>
      </c>
      <c r="H142" s="142">
        <v>57.6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933</v>
      </c>
    </row>
    <row r="143" spans="2:65" s="1" customFormat="1" ht="19.2" x14ac:dyDescent="0.2">
      <c r="B143" s="32"/>
      <c r="D143" s="153" t="s">
        <v>220</v>
      </c>
      <c r="F143" s="160" t="s">
        <v>446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929</v>
      </c>
      <c r="H144" s="156">
        <v>57.6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33" customHeight="1" x14ac:dyDescent="0.2">
      <c r="B145" s="137"/>
      <c r="C145" s="138" t="s">
        <v>311</v>
      </c>
      <c r="D145" s="193" t="s">
        <v>208</v>
      </c>
      <c r="E145" s="139" t="s">
        <v>673</v>
      </c>
      <c r="F145" s="140" t="s">
        <v>674</v>
      </c>
      <c r="G145" s="141" t="s">
        <v>269</v>
      </c>
      <c r="H145" s="142">
        <v>2401.9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934</v>
      </c>
    </row>
    <row r="146" spans="2:65" s="11" customFormat="1" x14ac:dyDescent="0.2">
      <c r="B146" s="152"/>
      <c r="D146" s="153" t="s">
        <v>214</v>
      </c>
      <c r="E146" s="154" t="s">
        <v>1</v>
      </c>
      <c r="F146" s="155" t="s">
        <v>935</v>
      </c>
      <c r="H146" s="156">
        <v>2401.9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44.25" customHeight="1" x14ac:dyDescent="0.2">
      <c r="B147" s="137"/>
      <c r="C147" s="138" t="s">
        <v>316</v>
      </c>
      <c r="D147" s="193" t="s">
        <v>208</v>
      </c>
      <c r="E147" s="139" t="s">
        <v>729</v>
      </c>
      <c r="F147" s="140" t="s">
        <v>730</v>
      </c>
      <c r="G147" s="141" t="s">
        <v>269</v>
      </c>
      <c r="H147" s="142">
        <v>16813.3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936</v>
      </c>
    </row>
    <row r="148" spans="2:65" s="1" customFormat="1" ht="19.2" x14ac:dyDescent="0.2">
      <c r="B148" s="32"/>
      <c r="D148" s="153" t="s">
        <v>220</v>
      </c>
      <c r="F148" s="160" t="s">
        <v>937</v>
      </c>
      <c r="I148" s="161"/>
      <c r="L148" s="32"/>
      <c r="M148" s="162"/>
      <c r="T148" s="59"/>
      <c r="AT148" s="17" t="s">
        <v>220</v>
      </c>
      <c r="AU148" s="17" t="s">
        <v>91</v>
      </c>
    </row>
    <row r="149" spans="2:65" s="11" customFormat="1" x14ac:dyDescent="0.2">
      <c r="B149" s="152"/>
      <c r="D149" s="153" t="s">
        <v>214</v>
      </c>
      <c r="E149" s="154" t="s">
        <v>1</v>
      </c>
      <c r="F149" s="155" t="s">
        <v>938</v>
      </c>
      <c r="H149" s="156">
        <v>16813.3</v>
      </c>
      <c r="I149" s="157"/>
      <c r="L149" s="152"/>
      <c r="M149" s="158"/>
      <c r="T149" s="159"/>
      <c r="AT149" s="154" t="s">
        <v>214</v>
      </c>
      <c r="AU149" s="154" t="s">
        <v>91</v>
      </c>
      <c r="AV149" s="11" t="s">
        <v>91</v>
      </c>
      <c r="AW149" s="11" t="s">
        <v>29</v>
      </c>
      <c r="AX149" s="11" t="s">
        <v>80</v>
      </c>
      <c r="AY149" s="154" t="s">
        <v>207</v>
      </c>
    </row>
    <row r="150" spans="2:65" s="1" customFormat="1" ht="24.15" customHeight="1" x14ac:dyDescent="0.2">
      <c r="B150" s="137"/>
      <c r="C150" s="138" t="s">
        <v>320</v>
      </c>
      <c r="D150" s="138" t="s">
        <v>208</v>
      </c>
      <c r="E150" s="139" t="s">
        <v>705</v>
      </c>
      <c r="F150" s="140" t="s">
        <v>706</v>
      </c>
      <c r="G150" s="141" t="s">
        <v>269</v>
      </c>
      <c r="H150" s="142">
        <v>2861.3</v>
      </c>
      <c r="I150" s="143"/>
      <c r="J150" s="144">
        <f>ROUND(I150*H150,2)</f>
        <v>0</v>
      </c>
      <c r="K150" s="145"/>
      <c r="L150" s="32"/>
      <c r="M150" s="146" t="s">
        <v>1</v>
      </c>
      <c r="N150" s="147" t="s">
        <v>38</v>
      </c>
      <c r="P150" s="148">
        <f>O150*H150</f>
        <v>0</v>
      </c>
      <c r="Q150" s="148">
        <v>0</v>
      </c>
      <c r="R150" s="148">
        <f>Q150*H150</f>
        <v>0</v>
      </c>
      <c r="S150" s="148">
        <v>0</v>
      </c>
      <c r="T150" s="149">
        <f>S150*H150</f>
        <v>0</v>
      </c>
      <c r="AR150" s="150" t="s">
        <v>236</v>
      </c>
      <c r="AT150" s="150" t="s">
        <v>208</v>
      </c>
      <c r="AU150" s="150" t="s">
        <v>91</v>
      </c>
      <c r="AY150" s="17" t="s">
        <v>207</v>
      </c>
      <c r="BE150" s="151">
        <f>IF(N150="základná",J150,0)</f>
        <v>0</v>
      </c>
      <c r="BF150" s="151">
        <f>IF(N150="znížená",J150,0)</f>
        <v>0</v>
      </c>
      <c r="BG150" s="151">
        <f>IF(N150="zákl. prenesená",J150,0)</f>
        <v>0</v>
      </c>
      <c r="BH150" s="151">
        <f>IF(N150="zníž. prenesená",J150,0)</f>
        <v>0</v>
      </c>
      <c r="BI150" s="151">
        <f>IF(N150="nulová",J150,0)</f>
        <v>0</v>
      </c>
      <c r="BJ150" s="17" t="s">
        <v>91</v>
      </c>
      <c r="BK150" s="151">
        <f>ROUND(I150*H150,2)</f>
        <v>0</v>
      </c>
      <c r="BL150" s="17" t="s">
        <v>236</v>
      </c>
      <c r="BM150" s="150" t="s">
        <v>939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940</v>
      </c>
      <c r="H151" s="156">
        <v>2723.5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941</v>
      </c>
      <c r="H152" s="156">
        <v>137.80000000000001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72</v>
      </c>
      <c r="AY152" s="154" t="s">
        <v>207</v>
      </c>
    </row>
    <row r="153" spans="2:65" s="14" customFormat="1" x14ac:dyDescent="0.2">
      <c r="B153" s="178"/>
      <c r="D153" s="153" t="s">
        <v>214</v>
      </c>
      <c r="E153" s="179" t="s">
        <v>1</v>
      </c>
      <c r="F153" s="180" t="s">
        <v>243</v>
      </c>
      <c r="H153" s="181">
        <v>2861.3</v>
      </c>
      <c r="I153" s="182"/>
      <c r="L153" s="178"/>
      <c r="M153" s="183"/>
      <c r="T153" s="184"/>
      <c r="AT153" s="179" t="s">
        <v>214</v>
      </c>
      <c r="AU153" s="179" t="s">
        <v>91</v>
      </c>
      <c r="AV153" s="14" t="s">
        <v>236</v>
      </c>
      <c r="AW153" s="14" t="s">
        <v>29</v>
      </c>
      <c r="AX153" s="14" t="s">
        <v>80</v>
      </c>
      <c r="AY153" s="179" t="s">
        <v>207</v>
      </c>
    </row>
    <row r="154" spans="2:65" s="1" customFormat="1" ht="24.15" customHeight="1" x14ac:dyDescent="0.2">
      <c r="B154" s="137"/>
      <c r="C154" s="138" t="s">
        <v>324</v>
      </c>
      <c r="D154" s="138" t="s">
        <v>208</v>
      </c>
      <c r="E154" s="139" t="s">
        <v>689</v>
      </c>
      <c r="F154" s="140" t="s">
        <v>690</v>
      </c>
      <c r="G154" s="141" t="s">
        <v>269</v>
      </c>
      <c r="H154" s="142">
        <v>953.76700000000005</v>
      </c>
      <c r="I154" s="143"/>
      <c r="J154" s="144">
        <f>ROUND(I154*H154,2)</f>
        <v>0</v>
      </c>
      <c r="K154" s="145"/>
      <c r="L154" s="32"/>
      <c r="M154" s="146" t="s">
        <v>1</v>
      </c>
      <c r="N154" s="147" t="s">
        <v>38</v>
      </c>
      <c r="P154" s="148">
        <f>O154*H154</f>
        <v>0</v>
      </c>
      <c r="Q154" s="148">
        <v>0</v>
      </c>
      <c r="R154" s="148">
        <f>Q154*H154</f>
        <v>0</v>
      </c>
      <c r="S154" s="148">
        <v>0</v>
      </c>
      <c r="T154" s="149">
        <f>S154*H154</f>
        <v>0</v>
      </c>
      <c r="AR154" s="150" t="s">
        <v>236</v>
      </c>
      <c r="AT154" s="150" t="s">
        <v>208</v>
      </c>
      <c r="AU154" s="150" t="s">
        <v>91</v>
      </c>
      <c r="AY154" s="17" t="s">
        <v>207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7" t="s">
        <v>91</v>
      </c>
      <c r="BK154" s="151">
        <f>ROUND(I154*H154,2)</f>
        <v>0</v>
      </c>
      <c r="BL154" s="17" t="s">
        <v>236</v>
      </c>
      <c r="BM154" s="150" t="s">
        <v>942</v>
      </c>
    </row>
    <row r="155" spans="2:65" s="11" customFormat="1" ht="20.399999999999999" x14ac:dyDescent="0.2">
      <c r="B155" s="152"/>
      <c r="D155" s="153" t="s">
        <v>214</v>
      </c>
      <c r="E155" s="154" t="s">
        <v>1</v>
      </c>
      <c r="F155" s="155" t="s">
        <v>943</v>
      </c>
      <c r="H155" s="156">
        <v>953.76700000000005</v>
      </c>
      <c r="I155" s="157"/>
      <c r="L155" s="152"/>
      <c r="M155" s="158"/>
      <c r="T155" s="159"/>
      <c r="AT155" s="154" t="s">
        <v>214</v>
      </c>
      <c r="AU155" s="154" t="s">
        <v>91</v>
      </c>
      <c r="AV155" s="11" t="s">
        <v>91</v>
      </c>
      <c r="AW155" s="11" t="s">
        <v>29</v>
      </c>
      <c r="AX155" s="11" t="s">
        <v>80</v>
      </c>
      <c r="AY155" s="154" t="s">
        <v>207</v>
      </c>
    </row>
    <row r="156" spans="2:65" s="1" customFormat="1" ht="37.799999999999997" customHeight="1" x14ac:dyDescent="0.2">
      <c r="B156" s="137"/>
      <c r="C156" s="138" t="s">
        <v>330</v>
      </c>
      <c r="D156" s="196" t="s">
        <v>208</v>
      </c>
      <c r="E156" s="139" t="s">
        <v>944</v>
      </c>
      <c r="F156" s="140" t="s">
        <v>945</v>
      </c>
      <c r="G156" s="141" t="s">
        <v>269</v>
      </c>
      <c r="H156" s="142">
        <v>2861.3</v>
      </c>
      <c r="I156" s="143"/>
      <c r="J156" s="144">
        <f>ROUND(I156*H156,2)</f>
        <v>0</v>
      </c>
      <c r="K156" s="145"/>
      <c r="L156" s="32"/>
      <c r="M156" s="146" t="s">
        <v>1</v>
      </c>
      <c r="N156" s="147" t="s">
        <v>38</v>
      </c>
      <c r="P156" s="148">
        <f>O156*H156</f>
        <v>0</v>
      </c>
      <c r="Q156" s="148">
        <v>0</v>
      </c>
      <c r="R156" s="148">
        <f>Q156*H156</f>
        <v>0</v>
      </c>
      <c r="S156" s="148">
        <v>0</v>
      </c>
      <c r="T156" s="149">
        <f>S156*H156</f>
        <v>0</v>
      </c>
      <c r="AR156" s="150" t="s">
        <v>236</v>
      </c>
      <c r="AT156" s="150" t="s">
        <v>208</v>
      </c>
      <c r="AU156" s="150" t="s">
        <v>91</v>
      </c>
      <c r="AY156" s="17" t="s">
        <v>207</v>
      </c>
      <c r="BE156" s="151">
        <f>IF(N156="základná",J156,0)</f>
        <v>0</v>
      </c>
      <c r="BF156" s="151">
        <f>IF(N156="znížená",J156,0)</f>
        <v>0</v>
      </c>
      <c r="BG156" s="151">
        <f>IF(N156="zákl. prenesená",J156,0)</f>
        <v>0</v>
      </c>
      <c r="BH156" s="151">
        <f>IF(N156="zníž. prenesená",J156,0)</f>
        <v>0</v>
      </c>
      <c r="BI156" s="151">
        <f>IF(N156="nulová",J156,0)</f>
        <v>0</v>
      </c>
      <c r="BJ156" s="17" t="s">
        <v>91</v>
      </c>
      <c r="BK156" s="151">
        <f>ROUND(I156*H156,2)</f>
        <v>0</v>
      </c>
      <c r="BL156" s="17" t="s">
        <v>236</v>
      </c>
      <c r="BM156" s="150" t="s">
        <v>946</v>
      </c>
    </row>
    <row r="157" spans="2:65" s="1" customFormat="1" ht="19.2" x14ac:dyDescent="0.2">
      <c r="B157" s="32"/>
      <c r="D157" s="153" t="s">
        <v>220</v>
      </c>
      <c r="F157" s="160" t="s">
        <v>446</v>
      </c>
      <c r="I157" s="161"/>
      <c r="L157" s="32"/>
      <c r="M157" s="162"/>
      <c r="T157" s="59"/>
      <c r="AT157" s="17" t="s">
        <v>220</v>
      </c>
      <c r="AU157" s="17" t="s">
        <v>91</v>
      </c>
    </row>
    <row r="158" spans="2:65" s="11" customFormat="1" ht="20.399999999999999" x14ac:dyDescent="0.2">
      <c r="B158" s="152"/>
      <c r="D158" s="153" t="s">
        <v>214</v>
      </c>
      <c r="E158" s="154" t="s">
        <v>1</v>
      </c>
      <c r="F158" s="155" t="s">
        <v>947</v>
      </c>
      <c r="H158" s="156">
        <v>2861.3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29</v>
      </c>
      <c r="AX158" s="11" t="s">
        <v>80</v>
      </c>
      <c r="AY158" s="154" t="s">
        <v>207</v>
      </c>
    </row>
    <row r="159" spans="2:65" s="1" customFormat="1" ht="37.799999999999997" customHeight="1" x14ac:dyDescent="0.2">
      <c r="B159" s="137"/>
      <c r="C159" s="138" t="s">
        <v>334</v>
      </c>
      <c r="D159" s="196" t="s">
        <v>208</v>
      </c>
      <c r="E159" s="139" t="s">
        <v>948</v>
      </c>
      <c r="F159" s="140" t="s">
        <v>949</v>
      </c>
      <c r="G159" s="141" t="s">
        <v>269</v>
      </c>
      <c r="H159" s="142">
        <v>2861.3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950</v>
      </c>
    </row>
    <row r="160" spans="2:65" s="1" customFormat="1" ht="19.2" x14ac:dyDescent="0.2">
      <c r="B160" s="32"/>
      <c r="D160" s="153" t="s">
        <v>220</v>
      </c>
      <c r="F160" s="160" t="s">
        <v>446</v>
      </c>
      <c r="I160" s="161"/>
      <c r="L160" s="32"/>
      <c r="M160" s="162"/>
      <c r="T160" s="59"/>
      <c r="AT160" s="17" t="s">
        <v>220</v>
      </c>
      <c r="AU160" s="17" t="s">
        <v>91</v>
      </c>
    </row>
    <row r="161" spans="2:65" s="11" customFormat="1" ht="20.399999999999999" x14ac:dyDescent="0.2">
      <c r="B161" s="152"/>
      <c r="D161" s="153" t="s">
        <v>214</v>
      </c>
      <c r="E161" s="154" t="s">
        <v>1</v>
      </c>
      <c r="F161" s="155" t="s">
        <v>947</v>
      </c>
      <c r="H161" s="156">
        <v>2861.3</v>
      </c>
      <c r="I161" s="157"/>
      <c r="L161" s="152"/>
      <c r="M161" s="158"/>
      <c r="T161" s="159"/>
      <c r="AT161" s="154" t="s">
        <v>214</v>
      </c>
      <c r="AU161" s="154" t="s">
        <v>91</v>
      </c>
      <c r="AV161" s="11" t="s">
        <v>91</v>
      </c>
      <c r="AW161" s="11" t="s">
        <v>29</v>
      </c>
      <c r="AX161" s="11" t="s">
        <v>80</v>
      </c>
      <c r="AY161" s="154" t="s">
        <v>207</v>
      </c>
    </row>
    <row r="162" spans="2:65" s="1" customFormat="1" ht="49.05" customHeight="1" x14ac:dyDescent="0.2">
      <c r="B162" s="137"/>
      <c r="C162" s="138" t="s">
        <v>337</v>
      </c>
      <c r="D162" s="196" t="s">
        <v>208</v>
      </c>
      <c r="E162" s="139" t="s">
        <v>951</v>
      </c>
      <c r="F162" s="140" t="s">
        <v>952</v>
      </c>
      <c r="G162" s="141" t="s">
        <v>269</v>
      </c>
      <c r="H162" s="142">
        <v>62948.6</v>
      </c>
      <c r="I162" s="143"/>
      <c r="J162" s="144">
        <f>ROUND(I162*H162,2)</f>
        <v>0</v>
      </c>
      <c r="K162" s="145"/>
      <c r="L162" s="32"/>
      <c r="M162" s="146" t="s">
        <v>1</v>
      </c>
      <c r="N162" s="147" t="s">
        <v>38</v>
      </c>
      <c r="P162" s="148">
        <f>O162*H162</f>
        <v>0</v>
      </c>
      <c r="Q162" s="148">
        <v>0</v>
      </c>
      <c r="R162" s="148">
        <f>Q162*H162</f>
        <v>0</v>
      </c>
      <c r="S162" s="148">
        <v>0</v>
      </c>
      <c r="T162" s="149">
        <f>S162*H162</f>
        <v>0</v>
      </c>
      <c r="AR162" s="150" t="s">
        <v>236</v>
      </c>
      <c r="AT162" s="150" t="s">
        <v>208</v>
      </c>
      <c r="AU162" s="150" t="s">
        <v>91</v>
      </c>
      <c r="AY162" s="17" t="s">
        <v>207</v>
      </c>
      <c r="BE162" s="151">
        <f>IF(N162="základná",J162,0)</f>
        <v>0</v>
      </c>
      <c r="BF162" s="151">
        <f>IF(N162="znížená",J162,0)</f>
        <v>0</v>
      </c>
      <c r="BG162" s="151">
        <f>IF(N162="zákl. prenesená",J162,0)</f>
        <v>0</v>
      </c>
      <c r="BH162" s="151">
        <f>IF(N162="zníž. prenesená",J162,0)</f>
        <v>0</v>
      </c>
      <c r="BI162" s="151">
        <f>IF(N162="nulová",J162,0)</f>
        <v>0</v>
      </c>
      <c r="BJ162" s="17" t="s">
        <v>91</v>
      </c>
      <c r="BK162" s="151">
        <f>ROUND(I162*H162,2)</f>
        <v>0</v>
      </c>
      <c r="BL162" s="17" t="s">
        <v>236</v>
      </c>
      <c r="BM162" s="150" t="s">
        <v>953</v>
      </c>
    </row>
    <row r="163" spans="2:65" s="1" customFormat="1" ht="19.2" x14ac:dyDescent="0.2">
      <c r="B163" s="32"/>
      <c r="D163" s="153" t="s">
        <v>220</v>
      </c>
      <c r="F163" s="160" t="s">
        <v>459</v>
      </c>
      <c r="I163" s="161"/>
      <c r="L163" s="32"/>
      <c r="M163" s="162"/>
      <c r="T163" s="59"/>
      <c r="AT163" s="17" t="s">
        <v>220</v>
      </c>
      <c r="AU163" s="17" t="s">
        <v>91</v>
      </c>
    </row>
    <row r="164" spans="2:65" s="11" customFormat="1" ht="20.399999999999999" x14ac:dyDescent="0.2">
      <c r="B164" s="152"/>
      <c r="D164" s="153" t="s">
        <v>214</v>
      </c>
      <c r="E164" s="154" t="s">
        <v>1</v>
      </c>
      <c r="F164" s="155" t="s">
        <v>954</v>
      </c>
      <c r="H164" s="156">
        <v>62948.6</v>
      </c>
      <c r="I164" s="157"/>
      <c r="L164" s="152"/>
      <c r="M164" s="158"/>
      <c r="T164" s="159"/>
      <c r="AT164" s="154" t="s">
        <v>214</v>
      </c>
      <c r="AU164" s="154" t="s">
        <v>91</v>
      </c>
      <c r="AV164" s="11" t="s">
        <v>91</v>
      </c>
      <c r="AW164" s="11" t="s">
        <v>29</v>
      </c>
      <c r="AX164" s="11" t="s">
        <v>80</v>
      </c>
      <c r="AY164" s="154" t="s">
        <v>207</v>
      </c>
    </row>
    <row r="165" spans="2:65" s="1" customFormat="1" ht="24.15" customHeight="1" x14ac:dyDescent="0.2">
      <c r="B165" s="137"/>
      <c r="C165" s="138" t="s">
        <v>341</v>
      </c>
      <c r="D165" s="196" t="s">
        <v>208</v>
      </c>
      <c r="E165" s="139" t="s">
        <v>714</v>
      </c>
      <c r="F165" s="140" t="s">
        <v>715</v>
      </c>
      <c r="G165" s="141" t="s">
        <v>269</v>
      </c>
      <c r="H165" s="142">
        <v>2861.3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955</v>
      </c>
    </row>
    <row r="166" spans="2:65" s="1" customFormat="1" ht="19.2" x14ac:dyDescent="0.2">
      <c r="B166" s="32"/>
      <c r="D166" s="153" t="s">
        <v>220</v>
      </c>
      <c r="F166" s="160" t="s">
        <v>446</v>
      </c>
      <c r="I166" s="161"/>
      <c r="L166" s="32"/>
      <c r="M166" s="162"/>
      <c r="T166" s="59"/>
      <c r="AT166" s="17" t="s">
        <v>220</v>
      </c>
      <c r="AU166" s="17" t="s">
        <v>91</v>
      </c>
    </row>
    <row r="167" spans="2:65" s="11" customFormat="1" ht="20.399999999999999" x14ac:dyDescent="0.2">
      <c r="B167" s="152"/>
      <c r="D167" s="153" t="s">
        <v>214</v>
      </c>
      <c r="E167" s="154" t="s">
        <v>1</v>
      </c>
      <c r="F167" s="155" t="s">
        <v>947</v>
      </c>
      <c r="H167" s="156">
        <v>2861.3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80</v>
      </c>
      <c r="AY167" s="154" t="s">
        <v>207</v>
      </c>
    </row>
    <row r="168" spans="2:65" s="1" customFormat="1" ht="24.15" customHeight="1" x14ac:dyDescent="0.2">
      <c r="B168" s="137"/>
      <c r="C168" s="138" t="s">
        <v>344</v>
      </c>
      <c r="D168" s="138" t="s">
        <v>208</v>
      </c>
      <c r="E168" s="139" t="s">
        <v>738</v>
      </c>
      <c r="F168" s="140" t="s">
        <v>739</v>
      </c>
      <c r="G168" s="141" t="s">
        <v>269</v>
      </c>
      <c r="H168" s="142">
        <v>3320.6</v>
      </c>
      <c r="I168" s="143"/>
      <c r="J168" s="144">
        <f>ROUND(I168*H168,2)</f>
        <v>0</v>
      </c>
      <c r="K168" s="145"/>
      <c r="L168" s="32"/>
      <c r="M168" s="146" t="s">
        <v>1</v>
      </c>
      <c r="N168" s="147" t="s">
        <v>38</v>
      </c>
      <c r="P168" s="148">
        <f>O168*H168</f>
        <v>0</v>
      </c>
      <c r="Q168" s="148">
        <v>0</v>
      </c>
      <c r="R168" s="148">
        <f>Q168*H168</f>
        <v>0</v>
      </c>
      <c r="S168" s="148">
        <v>0</v>
      </c>
      <c r="T168" s="149">
        <f>S168*H168</f>
        <v>0</v>
      </c>
      <c r="AR168" s="150" t="s">
        <v>236</v>
      </c>
      <c r="AT168" s="150" t="s">
        <v>208</v>
      </c>
      <c r="AU168" s="150" t="s">
        <v>91</v>
      </c>
      <c r="AY168" s="17" t="s">
        <v>207</v>
      </c>
      <c r="BE168" s="151">
        <f>IF(N168="základná",J168,0)</f>
        <v>0</v>
      </c>
      <c r="BF168" s="151">
        <f>IF(N168="znížená",J168,0)</f>
        <v>0</v>
      </c>
      <c r="BG168" s="151">
        <f>IF(N168="zákl. prenesená",J168,0)</f>
        <v>0</v>
      </c>
      <c r="BH168" s="151">
        <f>IF(N168="zníž. prenesená",J168,0)</f>
        <v>0</v>
      </c>
      <c r="BI168" s="151">
        <f>IF(N168="nulová",J168,0)</f>
        <v>0</v>
      </c>
      <c r="BJ168" s="17" t="s">
        <v>91</v>
      </c>
      <c r="BK168" s="151">
        <f>ROUND(I168*H168,2)</f>
        <v>0</v>
      </c>
      <c r="BL168" s="17" t="s">
        <v>236</v>
      </c>
      <c r="BM168" s="150" t="s">
        <v>956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957</v>
      </c>
      <c r="H169" s="156">
        <v>3320.6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80</v>
      </c>
      <c r="AY169" s="154" t="s">
        <v>207</v>
      </c>
    </row>
    <row r="170" spans="2:65" s="1" customFormat="1" ht="16.5" customHeight="1" x14ac:dyDescent="0.2">
      <c r="B170" s="137"/>
      <c r="C170" s="206" t="s">
        <v>348</v>
      </c>
      <c r="D170" s="206" t="s">
        <v>742</v>
      </c>
      <c r="E170" s="207" t="s">
        <v>743</v>
      </c>
      <c r="F170" s="208" t="s">
        <v>744</v>
      </c>
      <c r="G170" s="209" t="s">
        <v>469</v>
      </c>
      <c r="H170" s="210">
        <v>5977.08</v>
      </c>
      <c r="I170" s="211"/>
      <c r="J170" s="212">
        <f>ROUND(I170*H170,2)</f>
        <v>0</v>
      </c>
      <c r="K170" s="213"/>
      <c r="L170" s="214"/>
      <c r="M170" s="215" t="s">
        <v>1</v>
      </c>
      <c r="N170" s="216" t="s">
        <v>38</v>
      </c>
      <c r="P170" s="148">
        <f>O170*H170</f>
        <v>0</v>
      </c>
      <c r="Q170" s="148">
        <v>1</v>
      </c>
      <c r="R170" s="148">
        <f>Q170*H170</f>
        <v>5977.08</v>
      </c>
      <c r="S170" s="148">
        <v>0</v>
      </c>
      <c r="T170" s="149">
        <f>S170*H170</f>
        <v>0</v>
      </c>
      <c r="AR170" s="150" t="s">
        <v>320</v>
      </c>
      <c r="AT170" s="150" t="s">
        <v>742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958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959</v>
      </c>
      <c r="H171" s="156">
        <v>3320.6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80</v>
      </c>
      <c r="AY171" s="154" t="s">
        <v>207</v>
      </c>
    </row>
    <row r="172" spans="2:65" s="11" customFormat="1" x14ac:dyDescent="0.2">
      <c r="B172" s="152"/>
      <c r="D172" s="153" t="s">
        <v>214</v>
      </c>
      <c r="F172" s="155" t="s">
        <v>960</v>
      </c>
      <c r="H172" s="156">
        <v>5977.08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3</v>
      </c>
      <c r="AX172" s="11" t="s">
        <v>80</v>
      </c>
      <c r="AY172" s="154" t="s">
        <v>207</v>
      </c>
    </row>
    <row r="173" spans="2:65" s="1" customFormat="1" ht="24.15" customHeight="1" x14ac:dyDescent="0.2">
      <c r="B173" s="137"/>
      <c r="C173" s="138" t="s">
        <v>354</v>
      </c>
      <c r="D173" s="193" t="s">
        <v>208</v>
      </c>
      <c r="E173" s="139" t="s">
        <v>467</v>
      </c>
      <c r="F173" s="140" t="s">
        <v>468</v>
      </c>
      <c r="G173" s="141" t="s">
        <v>469</v>
      </c>
      <c r="H173" s="142">
        <v>5245.38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961</v>
      </c>
    </row>
    <row r="174" spans="2:65" s="13" customFormat="1" x14ac:dyDescent="0.2">
      <c r="B174" s="172"/>
      <c r="D174" s="153" t="s">
        <v>214</v>
      </c>
      <c r="E174" s="173" t="s">
        <v>1</v>
      </c>
      <c r="F174" s="174" t="s">
        <v>962</v>
      </c>
      <c r="H174" s="173" t="s">
        <v>1</v>
      </c>
      <c r="I174" s="175"/>
      <c r="L174" s="172"/>
      <c r="M174" s="176"/>
      <c r="T174" s="177"/>
      <c r="AT174" s="173" t="s">
        <v>214</v>
      </c>
      <c r="AU174" s="173" t="s">
        <v>91</v>
      </c>
      <c r="AV174" s="13" t="s">
        <v>80</v>
      </c>
      <c r="AW174" s="13" t="s">
        <v>29</v>
      </c>
      <c r="AX174" s="13" t="s">
        <v>72</v>
      </c>
      <c r="AY174" s="173" t="s">
        <v>207</v>
      </c>
    </row>
    <row r="175" spans="2:65" s="11" customFormat="1" x14ac:dyDescent="0.2">
      <c r="B175" s="152"/>
      <c r="D175" s="153" t="s">
        <v>214</v>
      </c>
      <c r="E175" s="154" t="s">
        <v>1</v>
      </c>
      <c r="F175" s="155" t="s">
        <v>963</v>
      </c>
      <c r="H175" s="156">
        <v>95.04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72</v>
      </c>
      <c r="AY175" s="154" t="s">
        <v>207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964</v>
      </c>
      <c r="H176" s="156">
        <v>5150.34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72</v>
      </c>
      <c r="AY176" s="154" t="s">
        <v>207</v>
      </c>
    </row>
    <row r="177" spans="2:65" s="14" customFormat="1" x14ac:dyDescent="0.2">
      <c r="B177" s="178"/>
      <c r="D177" s="153" t="s">
        <v>214</v>
      </c>
      <c r="E177" s="179" t="s">
        <v>1</v>
      </c>
      <c r="F177" s="180" t="s">
        <v>243</v>
      </c>
      <c r="H177" s="181">
        <v>5245.38</v>
      </c>
      <c r="I177" s="182"/>
      <c r="L177" s="178"/>
      <c r="M177" s="183"/>
      <c r="T177" s="184"/>
      <c r="AT177" s="179" t="s">
        <v>214</v>
      </c>
      <c r="AU177" s="179" t="s">
        <v>91</v>
      </c>
      <c r="AV177" s="14" t="s">
        <v>236</v>
      </c>
      <c r="AW177" s="14" t="s">
        <v>29</v>
      </c>
      <c r="AX177" s="14" t="s">
        <v>80</v>
      </c>
      <c r="AY177" s="179" t="s">
        <v>207</v>
      </c>
    </row>
    <row r="178" spans="2:65" s="1" customFormat="1" ht="33" customHeight="1" x14ac:dyDescent="0.2">
      <c r="B178" s="137"/>
      <c r="C178" s="138" t="s">
        <v>358</v>
      </c>
      <c r="D178" s="192" t="s">
        <v>208</v>
      </c>
      <c r="E178" s="139" t="s">
        <v>965</v>
      </c>
      <c r="F178" s="140" t="s">
        <v>966</v>
      </c>
      <c r="G178" s="141" t="s">
        <v>269</v>
      </c>
      <c r="H178" s="142">
        <v>137.80000000000001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967</v>
      </c>
    </row>
    <row r="179" spans="2:65" s="1" customFormat="1" ht="19.2" x14ac:dyDescent="0.2">
      <c r="B179" s="32"/>
      <c r="D179" s="153" t="s">
        <v>220</v>
      </c>
      <c r="F179" s="160" t="s">
        <v>968</v>
      </c>
      <c r="I179" s="161"/>
      <c r="L179" s="32"/>
      <c r="M179" s="162"/>
      <c r="T179" s="59"/>
      <c r="AT179" s="17" t="s">
        <v>220</v>
      </c>
      <c r="AU179" s="17" t="s">
        <v>91</v>
      </c>
    </row>
    <row r="180" spans="2:65" s="11" customFormat="1" x14ac:dyDescent="0.2">
      <c r="B180" s="152"/>
      <c r="D180" s="153" t="s">
        <v>214</v>
      </c>
      <c r="E180" s="154" t="s">
        <v>1</v>
      </c>
      <c r="F180" s="155" t="s">
        <v>969</v>
      </c>
      <c r="H180" s="156">
        <v>106.68</v>
      </c>
      <c r="I180" s="157"/>
      <c r="L180" s="152"/>
      <c r="M180" s="158"/>
      <c r="T180" s="159"/>
      <c r="AT180" s="154" t="s">
        <v>214</v>
      </c>
      <c r="AU180" s="154" t="s">
        <v>91</v>
      </c>
      <c r="AV180" s="11" t="s">
        <v>91</v>
      </c>
      <c r="AW180" s="11" t="s">
        <v>29</v>
      </c>
      <c r="AX180" s="11" t="s">
        <v>72</v>
      </c>
      <c r="AY180" s="154" t="s">
        <v>207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970</v>
      </c>
      <c r="H181" s="156">
        <v>31.12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72</v>
      </c>
      <c r="AY181" s="154" t="s">
        <v>207</v>
      </c>
    </row>
    <row r="182" spans="2:65" s="14" customFormat="1" x14ac:dyDescent="0.2">
      <c r="B182" s="178"/>
      <c r="D182" s="153" t="s">
        <v>214</v>
      </c>
      <c r="E182" s="179" t="s">
        <v>1</v>
      </c>
      <c r="F182" s="180" t="s">
        <v>243</v>
      </c>
      <c r="H182" s="181">
        <v>137.80000000000001</v>
      </c>
      <c r="I182" s="182"/>
      <c r="L182" s="178"/>
      <c r="M182" s="183"/>
      <c r="T182" s="184"/>
      <c r="AT182" s="179" t="s">
        <v>214</v>
      </c>
      <c r="AU182" s="179" t="s">
        <v>91</v>
      </c>
      <c r="AV182" s="14" t="s">
        <v>236</v>
      </c>
      <c r="AW182" s="14" t="s">
        <v>29</v>
      </c>
      <c r="AX182" s="14" t="s">
        <v>80</v>
      </c>
      <c r="AY182" s="179" t="s">
        <v>207</v>
      </c>
    </row>
    <row r="183" spans="2:65" s="1" customFormat="1" ht="16.5" customHeight="1" x14ac:dyDescent="0.2">
      <c r="B183" s="137"/>
      <c r="C183" s="206" t="s">
        <v>362</v>
      </c>
      <c r="D183" s="217" t="s">
        <v>742</v>
      </c>
      <c r="E183" s="207" t="s">
        <v>761</v>
      </c>
      <c r="F183" s="208" t="s">
        <v>762</v>
      </c>
      <c r="G183" s="209" t="s">
        <v>269</v>
      </c>
      <c r="H183" s="210">
        <v>106.68</v>
      </c>
      <c r="I183" s="211"/>
      <c r="J183" s="212">
        <f>ROUND(I183*H183,2)</f>
        <v>0</v>
      </c>
      <c r="K183" s="213"/>
      <c r="L183" s="214"/>
      <c r="M183" s="215" t="s">
        <v>1</v>
      </c>
      <c r="N183" s="216" t="s">
        <v>38</v>
      </c>
      <c r="P183" s="148">
        <f>O183*H183</f>
        <v>0</v>
      </c>
      <c r="Q183" s="148">
        <v>1</v>
      </c>
      <c r="R183" s="148">
        <f>Q183*H183</f>
        <v>106.68</v>
      </c>
      <c r="S183" s="148">
        <v>0</v>
      </c>
      <c r="T183" s="149">
        <f>S183*H183</f>
        <v>0</v>
      </c>
      <c r="AR183" s="150" t="s">
        <v>320</v>
      </c>
      <c r="AT183" s="150" t="s">
        <v>742</v>
      </c>
      <c r="AU183" s="150" t="s">
        <v>91</v>
      </c>
      <c r="AY183" s="17" t="s">
        <v>207</v>
      </c>
      <c r="BE183" s="151">
        <f>IF(N183="základná",J183,0)</f>
        <v>0</v>
      </c>
      <c r="BF183" s="151">
        <f>IF(N183="znížená",J183,0)</f>
        <v>0</v>
      </c>
      <c r="BG183" s="151">
        <f>IF(N183="zákl. prenesená",J183,0)</f>
        <v>0</v>
      </c>
      <c r="BH183" s="151">
        <f>IF(N183="zníž. prenesená",J183,0)</f>
        <v>0</v>
      </c>
      <c r="BI183" s="151">
        <f>IF(N183="nulová",J183,0)</f>
        <v>0</v>
      </c>
      <c r="BJ183" s="17" t="s">
        <v>91</v>
      </c>
      <c r="BK183" s="151">
        <f>ROUND(I183*H183,2)</f>
        <v>0</v>
      </c>
      <c r="BL183" s="17" t="s">
        <v>236</v>
      </c>
      <c r="BM183" s="150" t="s">
        <v>971</v>
      </c>
    </row>
    <row r="184" spans="2:65" s="11" customFormat="1" x14ac:dyDescent="0.2">
      <c r="B184" s="152"/>
      <c r="D184" s="153" t="s">
        <v>214</v>
      </c>
      <c r="E184" s="154" t="s">
        <v>1</v>
      </c>
      <c r="F184" s="155" t="s">
        <v>972</v>
      </c>
      <c r="H184" s="156">
        <v>106.68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16.5" customHeight="1" x14ac:dyDescent="0.2">
      <c r="B185" s="137"/>
      <c r="C185" s="206" t="s">
        <v>366</v>
      </c>
      <c r="D185" s="217" t="s">
        <v>742</v>
      </c>
      <c r="E185" s="207" t="s">
        <v>765</v>
      </c>
      <c r="F185" s="208" t="s">
        <v>766</v>
      </c>
      <c r="G185" s="209" t="s">
        <v>269</v>
      </c>
      <c r="H185" s="210">
        <v>31.12</v>
      </c>
      <c r="I185" s="211"/>
      <c r="J185" s="212">
        <f>ROUND(I185*H185,2)</f>
        <v>0</v>
      </c>
      <c r="K185" s="213"/>
      <c r="L185" s="214"/>
      <c r="M185" s="215" t="s">
        <v>1</v>
      </c>
      <c r="N185" s="216" t="s">
        <v>38</v>
      </c>
      <c r="P185" s="148">
        <f>O185*H185</f>
        <v>0</v>
      </c>
      <c r="Q185" s="148">
        <v>2.2599999999999998</v>
      </c>
      <c r="R185" s="148">
        <f>Q185*H185</f>
        <v>70.331199999999995</v>
      </c>
      <c r="S185" s="148">
        <v>0</v>
      </c>
      <c r="T185" s="149">
        <f>S185*H185</f>
        <v>0</v>
      </c>
      <c r="AR185" s="150" t="s">
        <v>320</v>
      </c>
      <c r="AT185" s="150" t="s">
        <v>742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973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974</v>
      </c>
      <c r="H186" s="156">
        <v>31.12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80</v>
      </c>
      <c r="AY186" s="154" t="s">
        <v>207</v>
      </c>
    </row>
    <row r="187" spans="2:65" s="1" customFormat="1" ht="21.75" customHeight="1" x14ac:dyDescent="0.2">
      <c r="B187" s="137"/>
      <c r="C187" s="138" t="s">
        <v>372</v>
      </c>
      <c r="D187" s="138" t="s">
        <v>208</v>
      </c>
      <c r="E187" s="139" t="s">
        <v>774</v>
      </c>
      <c r="F187" s="140" t="s">
        <v>775</v>
      </c>
      <c r="G187" s="141" t="s">
        <v>235</v>
      </c>
      <c r="H187" s="142">
        <v>611.5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975</v>
      </c>
    </row>
    <row r="188" spans="2:65" s="11" customFormat="1" x14ac:dyDescent="0.2">
      <c r="B188" s="152"/>
      <c r="D188" s="153" t="s">
        <v>214</v>
      </c>
      <c r="E188" s="154" t="s">
        <v>1</v>
      </c>
      <c r="F188" s="155" t="s">
        <v>976</v>
      </c>
      <c r="H188" s="156">
        <v>611.5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80</v>
      </c>
      <c r="AY188" s="154" t="s">
        <v>207</v>
      </c>
    </row>
    <row r="189" spans="2:65" s="1" customFormat="1" ht="21.75" customHeight="1" x14ac:dyDescent="0.2">
      <c r="B189" s="137"/>
      <c r="C189" s="138" t="s">
        <v>376</v>
      </c>
      <c r="D189" s="193" t="s">
        <v>208</v>
      </c>
      <c r="E189" s="139" t="s">
        <v>977</v>
      </c>
      <c r="F189" s="140" t="s">
        <v>978</v>
      </c>
      <c r="G189" s="141" t="s">
        <v>269</v>
      </c>
      <c r="H189" s="142">
        <v>2401.9</v>
      </c>
      <c r="I189" s="143"/>
      <c r="J189" s="144">
        <f>ROUND(I189*H189,2)</f>
        <v>0</v>
      </c>
      <c r="K189" s="145"/>
      <c r="L189" s="32"/>
      <c r="M189" s="146" t="s">
        <v>1</v>
      </c>
      <c r="N189" s="147" t="s">
        <v>38</v>
      </c>
      <c r="P189" s="148">
        <f>O189*H189</f>
        <v>0</v>
      </c>
      <c r="Q189" s="148">
        <v>0</v>
      </c>
      <c r="R189" s="148">
        <f>Q189*H189</f>
        <v>0</v>
      </c>
      <c r="S189" s="148">
        <v>0</v>
      </c>
      <c r="T189" s="149">
        <f>S189*H189</f>
        <v>0</v>
      </c>
      <c r="AR189" s="150" t="s">
        <v>236</v>
      </c>
      <c r="AT189" s="150" t="s">
        <v>208</v>
      </c>
      <c r="AU189" s="150" t="s">
        <v>91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236</v>
      </c>
      <c r="BM189" s="150" t="s">
        <v>979</v>
      </c>
    </row>
    <row r="190" spans="2:65" s="1" customFormat="1" ht="19.2" x14ac:dyDescent="0.2">
      <c r="B190" s="32"/>
      <c r="D190" s="153" t="s">
        <v>220</v>
      </c>
      <c r="F190" s="160" t="s">
        <v>980</v>
      </c>
      <c r="I190" s="161"/>
      <c r="L190" s="32"/>
      <c r="M190" s="162"/>
      <c r="T190" s="59"/>
      <c r="AT190" s="17" t="s">
        <v>220</v>
      </c>
      <c r="AU190" s="17" t="s">
        <v>91</v>
      </c>
    </row>
    <row r="191" spans="2:65" s="11" customFormat="1" x14ac:dyDescent="0.2">
      <c r="B191" s="152"/>
      <c r="D191" s="153" t="s">
        <v>214</v>
      </c>
      <c r="E191" s="154" t="s">
        <v>1</v>
      </c>
      <c r="F191" s="155" t="s">
        <v>981</v>
      </c>
      <c r="H191" s="156">
        <v>2401.9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29</v>
      </c>
      <c r="AX191" s="11" t="s">
        <v>80</v>
      </c>
      <c r="AY191" s="154" t="s">
        <v>207</v>
      </c>
    </row>
    <row r="192" spans="2:65" s="10" customFormat="1" ht="22.8" customHeight="1" x14ac:dyDescent="0.25">
      <c r="B192" s="127"/>
      <c r="D192" s="128" t="s">
        <v>71</v>
      </c>
      <c r="E192" s="170" t="s">
        <v>91</v>
      </c>
      <c r="F192" s="170" t="s">
        <v>784</v>
      </c>
      <c r="I192" s="130"/>
      <c r="J192" s="171">
        <f>BK192</f>
        <v>0</v>
      </c>
      <c r="L192" s="127"/>
      <c r="M192" s="132"/>
      <c r="P192" s="133">
        <f>SUM(P193:P201)</f>
        <v>0</v>
      </c>
      <c r="R192" s="133">
        <f>SUM(R193:R201)</f>
        <v>1.430091</v>
      </c>
      <c r="T192" s="134">
        <f>SUM(T193:T201)</f>
        <v>0</v>
      </c>
      <c r="AR192" s="128" t="s">
        <v>80</v>
      </c>
      <c r="AT192" s="135" t="s">
        <v>71</v>
      </c>
      <c r="AU192" s="135" t="s">
        <v>80</v>
      </c>
      <c r="AY192" s="128" t="s">
        <v>207</v>
      </c>
      <c r="BK192" s="136">
        <f>SUM(BK193:BK201)</f>
        <v>0</v>
      </c>
    </row>
    <row r="193" spans="2:65" s="1" customFormat="1" ht="33" customHeight="1" x14ac:dyDescent="0.2">
      <c r="B193" s="137"/>
      <c r="C193" s="138" t="s">
        <v>381</v>
      </c>
      <c r="D193" s="138" t="s">
        <v>208</v>
      </c>
      <c r="E193" s="139" t="s">
        <v>785</v>
      </c>
      <c r="F193" s="140" t="s">
        <v>786</v>
      </c>
      <c r="G193" s="141" t="s">
        <v>235</v>
      </c>
      <c r="H193" s="142">
        <v>1469.2</v>
      </c>
      <c r="I193" s="143"/>
      <c r="J193" s="144">
        <f>ROUND(I193*H193,2)</f>
        <v>0</v>
      </c>
      <c r="K193" s="145"/>
      <c r="L193" s="32"/>
      <c r="M193" s="146" t="s">
        <v>1</v>
      </c>
      <c r="N193" s="147" t="s">
        <v>38</v>
      </c>
      <c r="P193" s="148">
        <f>O193*H193</f>
        <v>0</v>
      </c>
      <c r="Q193" s="148">
        <v>0</v>
      </c>
      <c r="R193" s="148">
        <f>Q193*H193</f>
        <v>0</v>
      </c>
      <c r="S193" s="148">
        <v>0</v>
      </c>
      <c r="T193" s="149">
        <f>S193*H193</f>
        <v>0</v>
      </c>
      <c r="AR193" s="150" t="s">
        <v>236</v>
      </c>
      <c r="AT193" s="150" t="s">
        <v>208</v>
      </c>
      <c r="AU193" s="150" t="s">
        <v>91</v>
      </c>
      <c r="AY193" s="17" t="s">
        <v>207</v>
      </c>
      <c r="BE193" s="151">
        <f>IF(N193="základná",J193,0)</f>
        <v>0</v>
      </c>
      <c r="BF193" s="151">
        <f>IF(N193="znížená",J193,0)</f>
        <v>0</v>
      </c>
      <c r="BG193" s="151">
        <f>IF(N193="zákl. prenesená",J193,0)</f>
        <v>0</v>
      </c>
      <c r="BH193" s="151">
        <f>IF(N193="zníž. prenesená",J193,0)</f>
        <v>0</v>
      </c>
      <c r="BI193" s="151">
        <f>IF(N193="nulová",J193,0)</f>
        <v>0</v>
      </c>
      <c r="BJ193" s="17" t="s">
        <v>91</v>
      </c>
      <c r="BK193" s="151">
        <f>ROUND(I193*H193,2)</f>
        <v>0</v>
      </c>
      <c r="BL193" s="17" t="s">
        <v>236</v>
      </c>
      <c r="BM193" s="150" t="s">
        <v>982</v>
      </c>
    </row>
    <row r="194" spans="2:65" s="11" customFormat="1" x14ac:dyDescent="0.2">
      <c r="B194" s="152"/>
      <c r="D194" s="153" t="s">
        <v>214</v>
      </c>
      <c r="E194" s="154" t="s">
        <v>1</v>
      </c>
      <c r="F194" s="155" t="s">
        <v>983</v>
      </c>
      <c r="H194" s="156">
        <v>1469.2</v>
      </c>
      <c r="I194" s="157"/>
      <c r="L194" s="152"/>
      <c r="M194" s="158"/>
      <c r="T194" s="159"/>
      <c r="AT194" s="154" t="s">
        <v>214</v>
      </c>
      <c r="AU194" s="154" t="s">
        <v>91</v>
      </c>
      <c r="AV194" s="11" t="s">
        <v>91</v>
      </c>
      <c r="AW194" s="11" t="s">
        <v>29</v>
      </c>
      <c r="AX194" s="11" t="s">
        <v>80</v>
      </c>
      <c r="AY194" s="154" t="s">
        <v>207</v>
      </c>
    </row>
    <row r="195" spans="2:65" s="1" customFormat="1" ht="24.15" customHeight="1" x14ac:dyDescent="0.2">
      <c r="B195" s="137"/>
      <c r="C195" s="138" t="s">
        <v>7</v>
      </c>
      <c r="D195" s="198" t="s">
        <v>208</v>
      </c>
      <c r="E195" s="139" t="s">
        <v>789</v>
      </c>
      <c r="F195" s="140" t="s">
        <v>790</v>
      </c>
      <c r="G195" s="141" t="s">
        <v>235</v>
      </c>
      <c r="H195" s="142">
        <v>6111.5</v>
      </c>
      <c r="I195" s="143"/>
      <c r="J195" s="144">
        <f>ROUND(I195*H195,2)</f>
        <v>0</v>
      </c>
      <c r="K195" s="145"/>
      <c r="L195" s="32"/>
      <c r="M195" s="146" t="s">
        <v>1</v>
      </c>
      <c r="N195" s="147" t="s">
        <v>38</v>
      </c>
      <c r="P195" s="148">
        <f>O195*H195</f>
        <v>0</v>
      </c>
      <c r="Q195" s="148">
        <v>3.0000000000000001E-5</v>
      </c>
      <c r="R195" s="148">
        <f>Q195*H195</f>
        <v>0.18334500000000001</v>
      </c>
      <c r="S195" s="148">
        <v>0</v>
      </c>
      <c r="T195" s="149">
        <f>S195*H195</f>
        <v>0</v>
      </c>
      <c r="AR195" s="150" t="s">
        <v>236</v>
      </c>
      <c r="AT195" s="150" t="s">
        <v>208</v>
      </c>
      <c r="AU195" s="150" t="s">
        <v>91</v>
      </c>
      <c r="AY195" s="17" t="s">
        <v>207</v>
      </c>
      <c r="BE195" s="151">
        <f>IF(N195="základná",J195,0)</f>
        <v>0</v>
      </c>
      <c r="BF195" s="151">
        <f>IF(N195="znížená",J195,0)</f>
        <v>0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7" t="s">
        <v>91</v>
      </c>
      <c r="BK195" s="151">
        <f>ROUND(I195*H195,2)</f>
        <v>0</v>
      </c>
      <c r="BL195" s="17" t="s">
        <v>236</v>
      </c>
      <c r="BM195" s="150" t="s">
        <v>984</v>
      </c>
    </row>
    <row r="196" spans="2:65" s="13" customFormat="1" x14ac:dyDescent="0.2">
      <c r="B196" s="172"/>
      <c r="D196" s="153" t="s">
        <v>214</v>
      </c>
      <c r="E196" s="173" t="s">
        <v>1</v>
      </c>
      <c r="F196" s="174" t="s">
        <v>962</v>
      </c>
      <c r="H196" s="173" t="s">
        <v>1</v>
      </c>
      <c r="I196" s="175"/>
      <c r="L196" s="172"/>
      <c r="M196" s="176"/>
      <c r="T196" s="177"/>
      <c r="AT196" s="173" t="s">
        <v>214</v>
      </c>
      <c r="AU196" s="173" t="s">
        <v>91</v>
      </c>
      <c r="AV196" s="13" t="s">
        <v>80</v>
      </c>
      <c r="AW196" s="13" t="s">
        <v>29</v>
      </c>
      <c r="AX196" s="13" t="s">
        <v>72</v>
      </c>
      <c r="AY196" s="173" t="s">
        <v>207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985</v>
      </c>
      <c r="H197" s="156">
        <v>6111.5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80</v>
      </c>
      <c r="AY197" s="154" t="s">
        <v>207</v>
      </c>
    </row>
    <row r="198" spans="2:65" s="1" customFormat="1" ht="16.5" customHeight="1" x14ac:dyDescent="0.2">
      <c r="B198" s="137"/>
      <c r="C198" s="206" t="s">
        <v>388</v>
      </c>
      <c r="D198" s="218" t="s">
        <v>742</v>
      </c>
      <c r="E198" s="207" t="s">
        <v>792</v>
      </c>
      <c r="F198" s="208" t="s">
        <v>793</v>
      </c>
      <c r="G198" s="209" t="s">
        <v>235</v>
      </c>
      <c r="H198" s="210">
        <v>6233.73</v>
      </c>
      <c r="I198" s="211"/>
      <c r="J198" s="212">
        <f>ROUND(I198*H198,2)</f>
        <v>0</v>
      </c>
      <c r="K198" s="213"/>
      <c r="L198" s="214"/>
      <c r="M198" s="215" t="s">
        <v>1</v>
      </c>
      <c r="N198" s="216" t="s">
        <v>38</v>
      </c>
      <c r="P198" s="148">
        <f>O198*H198</f>
        <v>0</v>
      </c>
      <c r="Q198" s="148">
        <v>2.0000000000000001E-4</v>
      </c>
      <c r="R198" s="148">
        <f>Q198*H198</f>
        <v>1.2467459999999999</v>
      </c>
      <c r="S198" s="148">
        <v>0</v>
      </c>
      <c r="T198" s="149">
        <f>S198*H198</f>
        <v>0</v>
      </c>
      <c r="AR198" s="150" t="s">
        <v>320</v>
      </c>
      <c r="AT198" s="150" t="s">
        <v>742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986</v>
      </c>
    </row>
    <row r="199" spans="2:65" s="13" customFormat="1" x14ac:dyDescent="0.2">
      <c r="B199" s="172"/>
      <c r="D199" s="153" t="s">
        <v>214</v>
      </c>
      <c r="E199" s="173" t="s">
        <v>1</v>
      </c>
      <c r="F199" s="174" t="s">
        <v>962</v>
      </c>
      <c r="H199" s="173" t="s">
        <v>1</v>
      </c>
      <c r="I199" s="175"/>
      <c r="L199" s="172"/>
      <c r="M199" s="176"/>
      <c r="T199" s="177"/>
      <c r="AT199" s="173" t="s">
        <v>214</v>
      </c>
      <c r="AU199" s="173" t="s">
        <v>91</v>
      </c>
      <c r="AV199" s="13" t="s">
        <v>80</v>
      </c>
      <c r="AW199" s="13" t="s">
        <v>29</v>
      </c>
      <c r="AX199" s="13" t="s">
        <v>72</v>
      </c>
      <c r="AY199" s="173" t="s">
        <v>207</v>
      </c>
    </row>
    <row r="200" spans="2:65" s="11" customFormat="1" x14ac:dyDescent="0.2">
      <c r="B200" s="152"/>
      <c r="D200" s="153" t="s">
        <v>214</v>
      </c>
      <c r="E200" s="154" t="s">
        <v>1</v>
      </c>
      <c r="F200" s="155" t="s">
        <v>985</v>
      </c>
      <c r="H200" s="156">
        <v>6111.5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1" customFormat="1" x14ac:dyDescent="0.2">
      <c r="B201" s="152"/>
      <c r="D201" s="153" t="s">
        <v>214</v>
      </c>
      <c r="F201" s="155" t="s">
        <v>987</v>
      </c>
      <c r="H201" s="156">
        <v>6233.73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3</v>
      </c>
      <c r="AX201" s="11" t="s">
        <v>80</v>
      </c>
      <c r="AY201" s="154" t="s">
        <v>207</v>
      </c>
    </row>
    <row r="202" spans="2:65" s="10" customFormat="1" ht="22.8" customHeight="1" x14ac:dyDescent="0.25">
      <c r="B202" s="127"/>
      <c r="D202" s="128" t="s">
        <v>71</v>
      </c>
      <c r="E202" s="170" t="s">
        <v>275</v>
      </c>
      <c r="F202" s="170" t="s">
        <v>796</v>
      </c>
      <c r="I202" s="130"/>
      <c r="J202" s="171">
        <f>BK202</f>
        <v>0</v>
      </c>
      <c r="L202" s="127"/>
      <c r="M202" s="132"/>
      <c r="P202" s="133">
        <f>SUM(P203:P217)</f>
        <v>0</v>
      </c>
      <c r="R202" s="133">
        <f>SUM(R203:R217)</f>
        <v>0.61435999999999991</v>
      </c>
      <c r="T202" s="134">
        <f>SUM(T203:T217)</f>
        <v>0</v>
      </c>
      <c r="AR202" s="128" t="s">
        <v>80</v>
      </c>
      <c r="AT202" s="135" t="s">
        <v>71</v>
      </c>
      <c r="AU202" s="135" t="s">
        <v>80</v>
      </c>
      <c r="AY202" s="128" t="s">
        <v>207</v>
      </c>
      <c r="BK202" s="136">
        <f>SUM(BK203:BK217)</f>
        <v>0</v>
      </c>
    </row>
    <row r="203" spans="2:65" s="1" customFormat="1" ht="16.5" customHeight="1" x14ac:dyDescent="0.2">
      <c r="B203" s="137"/>
      <c r="C203" s="138" t="s">
        <v>391</v>
      </c>
      <c r="D203" s="197" t="s">
        <v>208</v>
      </c>
      <c r="E203" s="139" t="s">
        <v>797</v>
      </c>
      <c r="F203" s="140" t="s">
        <v>798</v>
      </c>
      <c r="G203" s="141" t="s">
        <v>410</v>
      </c>
      <c r="H203" s="142">
        <v>349</v>
      </c>
      <c r="I203" s="143"/>
      <c r="J203" s="144">
        <f>ROUND(I203*H203,2)</f>
        <v>0</v>
      </c>
      <c r="K203" s="145"/>
      <c r="L203" s="32"/>
      <c r="M203" s="146" t="s">
        <v>1</v>
      </c>
      <c r="N203" s="147" t="s">
        <v>38</v>
      </c>
      <c r="P203" s="148">
        <f>O203*H203</f>
        <v>0</v>
      </c>
      <c r="Q203" s="148">
        <v>7.6999999999999996E-4</v>
      </c>
      <c r="R203" s="148">
        <f>Q203*H203</f>
        <v>0.26872999999999997</v>
      </c>
      <c r="S203" s="148">
        <v>0</v>
      </c>
      <c r="T203" s="149">
        <f>S203*H203</f>
        <v>0</v>
      </c>
      <c r="AR203" s="150" t="s">
        <v>236</v>
      </c>
      <c r="AT203" s="150" t="s">
        <v>208</v>
      </c>
      <c r="AU203" s="150" t="s">
        <v>91</v>
      </c>
      <c r="AY203" s="17" t="s">
        <v>207</v>
      </c>
      <c r="BE203" s="151">
        <f>IF(N203="základná",J203,0)</f>
        <v>0</v>
      </c>
      <c r="BF203" s="151">
        <f>IF(N203="znížená",J203,0)</f>
        <v>0</v>
      </c>
      <c r="BG203" s="151">
        <f>IF(N203="zákl. prenesená",J203,0)</f>
        <v>0</v>
      </c>
      <c r="BH203" s="151">
        <f>IF(N203="zníž. prenesená",J203,0)</f>
        <v>0</v>
      </c>
      <c r="BI203" s="151">
        <f>IF(N203="nulová",J203,0)</f>
        <v>0</v>
      </c>
      <c r="BJ203" s="17" t="s">
        <v>91</v>
      </c>
      <c r="BK203" s="151">
        <f>ROUND(I203*H203,2)</f>
        <v>0</v>
      </c>
      <c r="BL203" s="17" t="s">
        <v>236</v>
      </c>
      <c r="BM203" s="150" t="s">
        <v>988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801</v>
      </c>
      <c r="H204" s="156">
        <v>42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72</v>
      </c>
      <c r="AY204" s="154" t="s">
        <v>207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989</v>
      </c>
      <c r="H205" s="156">
        <v>21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72</v>
      </c>
      <c r="AY205" s="154" t="s">
        <v>207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990</v>
      </c>
      <c r="H206" s="156">
        <v>44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72</v>
      </c>
      <c r="AY206" s="154" t="s">
        <v>207</v>
      </c>
    </row>
    <row r="207" spans="2:65" s="11" customFormat="1" x14ac:dyDescent="0.2">
      <c r="B207" s="152"/>
      <c r="D207" s="153" t="s">
        <v>214</v>
      </c>
      <c r="E207" s="154" t="s">
        <v>1</v>
      </c>
      <c r="F207" s="155" t="s">
        <v>991</v>
      </c>
      <c r="H207" s="156">
        <v>88</v>
      </c>
      <c r="I207" s="157"/>
      <c r="L207" s="152"/>
      <c r="M207" s="158"/>
      <c r="T207" s="159"/>
      <c r="AT207" s="154" t="s">
        <v>214</v>
      </c>
      <c r="AU207" s="154" t="s">
        <v>91</v>
      </c>
      <c r="AV207" s="11" t="s">
        <v>91</v>
      </c>
      <c r="AW207" s="11" t="s">
        <v>29</v>
      </c>
      <c r="AX207" s="11" t="s">
        <v>72</v>
      </c>
      <c r="AY207" s="154" t="s">
        <v>207</v>
      </c>
    </row>
    <row r="208" spans="2:65" s="11" customFormat="1" x14ac:dyDescent="0.2">
      <c r="B208" s="152"/>
      <c r="D208" s="153" t="s">
        <v>214</v>
      </c>
      <c r="E208" s="154" t="s">
        <v>1</v>
      </c>
      <c r="F208" s="155" t="s">
        <v>992</v>
      </c>
      <c r="H208" s="156">
        <v>132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72</v>
      </c>
      <c r="AY208" s="154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993</v>
      </c>
      <c r="H209" s="156">
        <v>22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4" customFormat="1" x14ac:dyDescent="0.2">
      <c r="B210" s="178"/>
      <c r="D210" s="153" t="s">
        <v>214</v>
      </c>
      <c r="E210" s="179" t="s">
        <v>1</v>
      </c>
      <c r="F210" s="180" t="s">
        <v>243</v>
      </c>
      <c r="H210" s="181">
        <v>349</v>
      </c>
      <c r="I210" s="182"/>
      <c r="L210" s="178"/>
      <c r="M210" s="183"/>
      <c r="T210" s="184"/>
      <c r="AT210" s="179" t="s">
        <v>214</v>
      </c>
      <c r="AU210" s="179" t="s">
        <v>91</v>
      </c>
      <c r="AV210" s="14" t="s">
        <v>236</v>
      </c>
      <c r="AW210" s="14" t="s">
        <v>29</v>
      </c>
      <c r="AX210" s="14" t="s">
        <v>80</v>
      </c>
      <c r="AY210" s="179" t="s">
        <v>207</v>
      </c>
    </row>
    <row r="211" spans="2:65" s="1" customFormat="1" ht="21.75" customHeight="1" x14ac:dyDescent="0.2">
      <c r="B211" s="137"/>
      <c r="C211" s="138" t="s">
        <v>396</v>
      </c>
      <c r="D211" s="197" t="s">
        <v>208</v>
      </c>
      <c r="E211" s="139" t="s">
        <v>803</v>
      </c>
      <c r="F211" s="140" t="s">
        <v>804</v>
      </c>
      <c r="G211" s="141" t="s">
        <v>410</v>
      </c>
      <c r="H211" s="142">
        <v>259</v>
      </c>
      <c r="I211" s="143"/>
      <c r="J211" s="144">
        <f>ROUND(I211*H211,2)</f>
        <v>0</v>
      </c>
      <c r="K211" s="145"/>
      <c r="L211" s="32"/>
      <c r="M211" s="146" t="s">
        <v>1</v>
      </c>
      <c r="N211" s="147" t="s">
        <v>38</v>
      </c>
      <c r="P211" s="148">
        <f>O211*H211</f>
        <v>0</v>
      </c>
      <c r="Q211" s="148">
        <v>1.23E-3</v>
      </c>
      <c r="R211" s="148">
        <f>Q211*H211</f>
        <v>0.31857000000000002</v>
      </c>
      <c r="S211" s="148">
        <v>0</v>
      </c>
      <c r="T211" s="149">
        <f>S211*H211</f>
        <v>0</v>
      </c>
      <c r="AR211" s="150" t="s">
        <v>236</v>
      </c>
      <c r="AT211" s="150" t="s">
        <v>208</v>
      </c>
      <c r="AU211" s="150" t="s">
        <v>91</v>
      </c>
      <c r="AY211" s="17" t="s">
        <v>207</v>
      </c>
      <c r="BE211" s="151">
        <f>IF(N211="základná",J211,0)</f>
        <v>0</v>
      </c>
      <c r="BF211" s="151">
        <f>IF(N211="znížená",J211,0)</f>
        <v>0</v>
      </c>
      <c r="BG211" s="151">
        <f>IF(N211="zákl. prenesená",J211,0)</f>
        <v>0</v>
      </c>
      <c r="BH211" s="151">
        <f>IF(N211="zníž. prenesená",J211,0)</f>
        <v>0</v>
      </c>
      <c r="BI211" s="151">
        <f>IF(N211="nulová",J211,0)</f>
        <v>0</v>
      </c>
      <c r="BJ211" s="17" t="s">
        <v>91</v>
      </c>
      <c r="BK211" s="151">
        <f>ROUND(I211*H211,2)</f>
        <v>0</v>
      </c>
      <c r="BL211" s="17" t="s">
        <v>236</v>
      </c>
      <c r="BM211" s="150" t="s">
        <v>994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995</v>
      </c>
      <c r="H212" s="156">
        <v>44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996</v>
      </c>
      <c r="H213" s="156">
        <v>140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997</v>
      </c>
      <c r="H214" s="156">
        <v>75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72</v>
      </c>
      <c r="AY214" s="154" t="s">
        <v>207</v>
      </c>
    </row>
    <row r="215" spans="2:65" s="14" customFormat="1" x14ac:dyDescent="0.2">
      <c r="B215" s="178"/>
      <c r="D215" s="153" t="s">
        <v>214</v>
      </c>
      <c r="E215" s="179" t="s">
        <v>1</v>
      </c>
      <c r="F215" s="180" t="s">
        <v>243</v>
      </c>
      <c r="H215" s="181">
        <v>259</v>
      </c>
      <c r="I215" s="182"/>
      <c r="L215" s="178"/>
      <c r="M215" s="183"/>
      <c r="T215" s="184"/>
      <c r="AT215" s="179" t="s">
        <v>214</v>
      </c>
      <c r="AU215" s="179" t="s">
        <v>91</v>
      </c>
      <c r="AV215" s="14" t="s">
        <v>236</v>
      </c>
      <c r="AW215" s="14" t="s">
        <v>29</v>
      </c>
      <c r="AX215" s="14" t="s">
        <v>80</v>
      </c>
      <c r="AY215" s="179" t="s">
        <v>207</v>
      </c>
    </row>
    <row r="216" spans="2:65" s="1" customFormat="1" ht="21.75" customHeight="1" x14ac:dyDescent="0.2">
      <c r="B216" s="137"/>
      <c r="C216" s="138" t="s">
        <v>399</v>
      </c>
      <c r="D216" s="197" t="s">
        <v>208</v>
      </c>
      <c r="E216" s="139" t="s">
        <v>807</v>
      </c>
      <c r="F216" s="140" t="s">
        <v>808</v>
      </c>
      <c r="G216" s="141" t="s">
        <v>410</v>
      </c>
      <c r="H216" s="142">
        <v>22</v>
      </c>
      <c r="I216" s="143"/>
      <c r="J216" s="144">
        <f>ROUND(I216*H216,2)</f>
        <v>0</v>
      </c>
      <c r="K216" s="145"/>
      <c r="L216" s="32"/>
      <c r="M216" s="146" t="s">
        <v>1</v>
      </c>
      <c r="N216" s="147" t="s">
        <v>38</v>
      </c>
      <c r="P216" s="148">
        <f>O216*H216</f>
        <v>0</v>
      </c>
      <c r="Q216" s="148">
        <v>1.23E-3</v>
      </c>
      <c r="R216" s="148">
        <f>Q216*H216</f>
        <v>2.7060000000000001E-2</v>
      </c>
      <c r="S216" s="148">
        <v>0</v>
      </c>
      <c r="T216" s="149">
        <f>S216*H216</f>
        <v>0</v>
      </c>
      <c r="AR216" s="150" t="s">
        <v>236</v>
      </c>
      <c r="AT216" s="150" t="s">
        <v>208</v>
      </c>
      <c r="AU216" s="150" t="s">
        <v>91</v>
      </c>
      <c r="AY216" s="17" t="s">
        <v>207</v>
      </c>
      <c r="BE216" s="151">
        <f>IF(N216="základná",J216,0)</f>
        <v>0</v>
      </c>
      <c r="BF216" s="151">
        <f>IF(N216="znížená",J216,0)</f>
        <v>0</v>
      </c>
      <c r="BG216" s="151">
        <f>IF(N216="zákl. prenesená",J216,0)</f>
        <v>0</v>
      </c>
      <c r="BH216" s="151">
        <f>IF(N216="zníž. prenesená",J216,0)</f>
        <v>0</v>
      </c>
      <c r="BI216" s="151">
        <f>IF(N216="nulová",J216,0)</f>
        <v>0</v>
      </c>
      <c r="BJ216" s="17" t="s">
        <v>91</v>
      </c>
      <c r="BK216" s="151">
        <f>ROUND(I216*H216,2)</f>
        <v>0</v>
      </c>
      <c r="BL216" s="17" t="s">
        <v>236</v>
      </c>
      <c r="BM216" s="150" t="s">
        <v>998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999</v>
      </c>
      <c r="H217" s="156">
        <v>22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80</v>
      </c>
      <c r="AY217" s="154" t="s">
        <v>207</v>
      </c>
    </row>
    <row r="218" spans="2:65" s="10" customFormat="1" ht="22.8" customHeight="1" x14ac:dyDescent="0.25">
      <c r="B218" s="127"/>
      <c r="D218" s="128" t="s">
        <v>71</v>
      </c>
      <c r="E218" s="170" t="s">
        <v>236</v>
      </c>
      <c r="F218" s="170" t="s">
        <v>1000</v>
      </c>
      <c r="I218" s="130"/>
      <c r="J218" s="171">
        <f>BK218</f>
        <v>0</v>
      </c>
      <c r="L218" s="127"/>
      <c r="M218" s="132"/>
      <c r="P218" s="133">
        <f>SUM(P219:P221)</f>
        <v>0</v>
      </c>
      <c r="R218" s="133">
        <f>SUM(R219:R221)</f>
        <v>1.5382400000000001</v>
      </c>
      <c r="T218" s="134">
        <f>SUM(T219:T221)</f>
        <v>0</v>
      </c>
      <c r="AR218" s="128" t="s">
        <v>80</v>
      </c>
      <c r="AT218" s="135" t="s">
        <v>71</v>
      </c>
      <c r="AU218" s="135" t="s">
        <v>80</v>
      </c>
      <c r="AY218" s="128" t="s">
        <v>207</v>
      </c>
      <c r="BK218" s="136">
        <f>SUM(BK219:BK221)</f>
        <v>0</v>
      </c>
    </row>
    <row r="219" spans="2:65" s="1" customFormat="1" ht="33" customHeight="1" x14ac:dyDescent="0.2">
      <c r="B219" s="137"/>
      <c r="C219" s="138" t="s">
        <v>404</v>
      </c>
      <c r="D219" s="138" t="s">
        <v>208</v>
      </c>
      <c r="E219" s="139" t="s">
        <v>1001</v>
      </c>
      <c r="F219" s="140" t="s">
        <v>1002</v>
      </c>
      <c r="G219" s="141" t="s">
        <v>235</v>
      </c>
      <c r="H219" s="142">
        <v>9.5</v>
      </c>
      <c r="I219" s="143"/>
      <c r="J219" s="144">
        <f>ROUND(I219*H219,2)</f>
        <v>0</v>
      </c>
      <c r="K219" s="145"/>
      <c r="L219" s="32"/>
      <c r="M219" s="146" t="s">
        <v>1</v>
      </c>
      <c r="N219" s="147" t="s">
        <v>38</v>
      </c>
      <c r="P219" s="148">
        <f>O219*H219</f>
        <v>0</v>
      </c>
      <c r="Q219" s="148">
        <v>0.16192000000000001</v>
      </c>
      <c r="R219" s="148">
        <f>Q219*H219</f>
        <v>1.5382400000000001</v>
      </c>
      <c r="S219" s="148">
        <v>0</v>
      </c>
      <c r="T219" s="149">
        <f>S219*H219</f>
        <v>0</v>
      </c>
      <c r="AR219" s="150" t="s">
        <v>236</v>
      </c>
      <c r="AT219" s="150" t="s">
        <v>208</v>
      </c>
      <c r="AU219" s="150" t="s">
        <v>91</v>
      </c>
      <c r="AY219" s="17" t="s">
        <v>207</v>
      </c>
      <c r="BE219" s="151">
        <f>IF(N219="základná",J219,0)</f>
        <v>0</v>
      </c>
      <c r="BF219" s="151">
        <f>IF(N219="znížená",J219,0)</f>
        <v>0</v>
      </c>
      <c r="BG219" s="151">
        <f>IF(N219="zákl. prenesená",J219,0)</f>
        <v>0</v>
      </c>
      <c r="BH219" s="151">
        <f>IF(N219="zníž. prenesená",J219,0)</f>
        <v>0</v>
      </c>
      <c r="BI219" s="151">
        <f>IF(N219="nulová",J219,0)</f>
        <v>0</v>
      </c>
      <c r="BJ219" s="17" t="s">
        <v>91</v>
      </c>
      <c r="BK219" s="151">
        <f>ROUND(I219*H219,2)</f>
        <v>0</v>
      </c>
      <c r="BL219" s="17" t="s">
        <v>236</v>
      </c>
      <c r="BM219" s="150" t="s">
        <v>1003</v>
      </c>
    </row>
    <row r="220" spans="2:65" s="13" customFormat="1" x14ac:dyDescent="0.2">
      <c r="B220" s="172"/>
      <c r="D220" s="153" t="s">
        <v>214</v>
      </c>
      <c r="E220" s="173" t="s">
        <v>1</v>
      </c>
      <c r="F220" s="174" t="s">
        <v>962</v>
      </c>
      <c r="H220" s="173" t="s">
        <v>1</v>
      </c>
      <c r="I220" s="175"/>
      <c r="L220" s="172"/>
      <c r="M220" s="176"/>
      <c r="T220" s="177"/>
      <c r="AT220" s="173" t="s">
        <v>214</v>
      </c>
      <c r="AU220" s="173" t="s">
        <v>91</v>
      </c>
      <c r="AV220" s="13" t="s">
        <v>80</v>
      </c>
      <c r="AW220" s="13" t="s">
        <v>29</v>
      </c>
      <c r="AX220" s="13" t="s">
        <v>72</v>
      </c>
      <c r="AY220" s="173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1004</v>
      </c>
      <c r="H221" s="156">
        <v>9.5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80</v>
      </c>
      <c r="AY221" s="154" t="s">
        <v>207</v>
      </c>
    </row>
    <row r="222" spans="2:65" s="10" customFormat="1" ht="22.8" customHeight="1" x14ac:dyDescent="0.25">
      <c r="B222" s="127"/>
      <c r="D222" s="128" t="s">
        <v>71</v>
      </c>
      <c r="E222" s="170" t="s">
        <v>206</v>
      </c>
      <c r="F222" s="170" t="s">
        <v>811</v>
      </c>
      <c r="I222" s="130"/>
      <c r="J222" s="171">
        <f>BK222</f>
        <v>0</v>
      </c>
      <c r="L222" s="127"/>
      <c r="M222" s="132"/>
      <c r="P222" s="133">
        <f>SUM(P223:P238)</f>
        <v>0</v>
      </c>
      <c r="R222" s="133">
        <f>SUM(R223:R238)</f>
        <v>7683.0593129999988</v>
      </c>
      <c r="T222" s="134">
        <f>SUM(T223:T238)</f>
        <v>0</v>
      </c>
      <c r="AR222" s="128" t="s">
        <v>80</v>
      </c>
      <c r="AT222" s="135" t="s">
        <v>71</v>
      </c>
      <c r="AU222" s="135" t="s">
        <v>80</v>
      </c>
      <c r="AY222" s="128" t="s">
        <v>207</v>
      </c>
      <c r="BK222" s="136">
        <f>SUM(BK223:BK238)</f>
        <v>0</v>
      </c>
    </row>
    <row r="223" spans="2:65" s="1" customFormat="1" ht="24.15" customHeight="1" x14ac:dyDescent="0.2">
      <c r="B223" s="137"/>
      <c r="C223" s="138" t="s">
        <v>407</v>
      </c>
      <c r="D223" s="198" t="s">
        <v>208</v>
      </c>
      <c r="E223" s="139" t="s">
        <v>812</v>
      </c>
      <c r="F223" s="140" t="s">
        <v>813</v>
      </c>
      <c r="G223" s="141" t="s">
        <v>235</v>
      </c>
      <c r="H223" s="142">
        <v>5444.2039999999997</v>
      </c>
      <c r="I223" s="143"/>
      <c r="J223" s="144">
        <f>ROUND(I223*H223,2)</f>
        <v>0</v>
      </c>
      <c r="K223" s="145"/>
      <c r="L223" s="32"/>
      <c r="M223" s="146" t="s">
        <v>1</v>
      </c>
      <c r="N223" s="147" t="s">
        <v>38</v>
      </c>
      <c r="P223" s="148">
        <f>O223*H223</f>
        <v>0</v>
      </c>
      <c r="Q223" s="148">
        <v>0.46</v>
      </c>
      <c r="R223" s="148">
        <f>Q223*H223</f>
        <v>2504.3338399999998</v>
      </c>
      <c r="S223" s="148">
        <v>0</v>
      </c>
      <c r="T223" s="149">
        <f>S223*H223</f>
        <v>0</v>
      </c>
      <c r="AR223" s="150" t="s">
        <v>236</v>
      </c>
      <c r="AT223" s="150" t="s">
        <v>208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1005</v>
      </c>
    </row>
    <row r="224" spans="2:65" s="11" customFormat="1" x14ac:dyDescent="0.2">
      <c r="B224" s="152"/>
      <c r="D224" s="153" t="s">
        <v>214</v>
      </c>
      <c r="E224" s="154" t="s">
        <v>1</v>
      </c>
      <c r="F224" s="155" t="s">
        <v>1006</v>
      </c>
      <c r="H224" s="156">
        <v>4734.09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29</v>
      </c>
      <c r="AX224" s="11" t="s">
        <v>80</v>
      </c>
      <c r="AY224" s="154" t="s">
        <v>207</v>
      </c>
    </row>
    <row r="225" spans="2:65" s="11" customFormat="1" x14ac:dyDescent="0.2">
      <c r="B225" s="152"/>
      <c r="D225" s="153" t="s">
        <v>214</v>
      </c>
      <c r="F225" s="155" t="s">
        <v>1007</v>
      </c>
      <c r="H225" s="156">
        <v>5444.2039999999997</v>
      </c>
      <c r="I225" s="157"/>
      <c r="L225" s="152"/>
      <c r="M225" s="158"/>
      <c r="T225" s="159"/>
      <c r="AT225" s="154" t="s">
        <v>214</v>
      </c>
      <c r="AU225" s="154" t="s">
        <v>91</v>
      </c>
      <c r="AV225" s="11" t="s">
        <v>91</v>
      </c>
      <c r="AW225" s="11" t="s">
        <v>3</v>
      </c>
      <c r="AX225" s="11" t="s">
        <v>80</v>
      </c>
      <c r="AY225" s="154" t="s">
        <v>207</v>
      </c>
    </row>
    <row r="226" spans="2:65" s="1" customFormat="1" ht="37.799999999999997" customHeight="1" x14ac:dyDescent="0.2">
      <c r="B226" s="137"/>
      <c r="C226" s="138" t="s">
        <v>413</v>
      </c>
      <c r="D226" s="198" t="s">
        <v>208</v>
      </c>
      <c r="E226" s="139" t="s">
        <v>1008</v>
      </c>
      <c r="F226" s="140" t="s">
        <v>1009</v>
      </c>
      <c r="G226" s="141" t="s">
        <v>235</v>
      </c>
      <c r="H226" s="142">
        <v>5112.817</v>
      </c>
      <c r="I226" s="143"/>
      <c r="J226" s="144">
        <f>ROUND(I226*H226,2)</f>
        <v>0</v>
      </c>
      <c r="K226" s="145"/>
      <c r="L226" s="32"/>
      <c r="M226" s="146" t="s">
        <v>1</v>
      </c>
      <c r="N226" s="147" t="s">
        <v>38</v>
      </c>
      <c r="P226" s="148">
        <f>O226*H226</f>
        <v>0</v>
      </c>
      <c r="Q226" s="148">
        <v>0.40050000000000002</v>
      </c>
      <c r="R226" s="148">
        <f>Q226*H226</f>
        <v>2047.6832085000001</v>
      </c>
      <c r="S226" s="148">
        <v>0</v>
      </c>
      <c r="T226" s="149">
        <f>S226*H226</f>
        <v>0</v>
      </c>
      <c r="AR226" s="150" t="s">
        <v>236</v>
      </c>
      <c r="AT226" s="150" t="s">
        <v>208</v>
      </c>
      <c r="AU226" s="150" t="s">
        <v>91</v>
      </c>
      <c r="AY226" s="17" t="s">
        <v>207</v>
      </c>
      <c r="BE226" s="151">
        <f>IF(N226="základná",J226,0)</f>
        <v>0</v>
      </c>
      <c r="BF226" s="151">
        <f>IF(N226="znížená",J226,0)</f>
        <v>0</v>
      </c>
      <c r="BG226" s="151">
        <f>IF(N226="zákl. prenesená",J226,0)</f>
        <v>0</v>
      </c>
      <c r="BH226" s="151">
        <f>IF(N226="zníž. prenesená",J226,0)</f>
        <v>0</v>
      </c>
      <c r="BI226" s="151">
        <f>IF(N226="nulová",J226,0)</f>
        <v>0</v>
      </c>
      <c r="BJ226" s="17" t="s">
        <v>91</v>
      </c>
      <c r="BK226" s="151">
        <f>ROUND(I226*H226,2)</f>
        <v>0</v>
      </c>
      <c r="BL226" s="17" t="s">
        <v>236</v>
      </c>
      <c r="BM226" s="150" t="s">
        <v>1010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1006</v>
      </c>
      <c r="H227" s="156">
        <v>4734.09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80</v>
      </c>
      <c r="AY227" s="154" t="s">
        <v>207</v>
      </c>
    </row>
    <row r="228" spans="2:65" s="11" customFormat="1" x14ac:dyDescent="0.2">
      <c r="B228" s="152"/>
      <c r="D228" s="153" t="s">
        <v>214</v>
      </c>
      <c r="F228" s="155" t="s">
        <v>1011</v>
      </c>
      <c r="H228" s="156">
        <v>5112.817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3</v>
      </c>
      <c r="AX228" s="11" t="s">
        <v>80</v>
      </c>
      <c r="AY228" s="154" t="s">
        <v>207</v>
      </c>
    </row>
    <row r="229" spans="2:65" s="1" customFormat="1" ht="33" customHeight="1" x14ac:dyDescent="0.2">
      <c r="B229" s="137"/>
      <c r="C229" s="138" t="s">
        <v>430</v>
      </c>
      <c r="D229" s="138" t="s">
        <v>208</v>
      </c>
      <c r="E229" s="139" t="s">
        <v>820</v>
      </c>
      <c r="F229" s="140" t="s">
        <v>821</v>
      </c>
      <c r="G229" s="141" t="s">
        <v>235</v>
      </c>
      <c r="H229" s="142">
        <v>894.75</v>
      </c>
      <c r="I229" s="143"/>
      <c r="J229" s="144">
        <f>ROUND(I229*H229,2)</f>
        <v>0</v>
      </c>
      <c r="K229" s="145"/>
      <c r="L229" s="32"/>
      <c r="M229" s="146" t="s">
        <v>1</v>
      </c>
      <c r="N229" s="147" t="s">
        <v>38</v>
      </c>
      <c r="P229" s="148">
        <f>O229*H229</f>
        <v>0</v>
      </c>
      <c r="Q229" s="148">
        <v>0.29160000000000003</v>
      </c>
      <c r="R229" s="148">
        <f>Q229*H229</f>
        <v>260.90910000000002</v>
      </c>
      <c r="S229" s="148">
        <v>0</v>
      </c>
      <c r="T229" s="149">
        <f>S229*H229</f>
        <v>0</v>
      </c>
      <c r="AR229" s="150" t="s">
        <v>236</v>
      </c>
      <c r="AT229" s="150" t="s">
        <v>208</v>
      </c>
      <c r="AU229" s="150" t="s">
        <v>91</v>
      </c>
      <c r="AY229" s="17" t="s">
        <v>207</v>
      </c>
      <c r="BE229" s="151">
        <f>IF(N229="základná",J229,0)</f>
        <v>0</v>
      </c>
      <c r="BF229" s="151">
        <f>IF(N229="znížená",J229,0)</f>
        <v>0</v>
      </c>
      <c r="BG229" s="151">
        <f>IF(N229="zákl. prenesená",J229,0)</f>
        <v>0</v>
      </c>
      <c r="BH229" s="151">
        <f>IF(N229="zníž. prenesená",J229,0)</f>
        <v>0</v>
      </c>
      <c r="BI229" s="151">
        <f>IF(N229="nulová",J229,0)</f>
        <v>0</v>
      </c>
      <c r="BJ229" s="17" t="s">
        <v>91</v>
      </c>
      <c r="BK229" s="151">
        <f>ROUND(I229*H229,2)</f>
        <v>0</v>
      </c>
      <c r="BL229" s="17" t="s">
        <v>236</v>
      </c>
      <c r="BM229" s="150" t="s">
        <v>1012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1013</v>
      </c>
      <c r="H230" s="156">
        <v>894.75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80</v>
      </c>
      <c r="AY230" s="154" t="s">
        <v>207</v>
      </c>
    </row>
    <row r="231" spans="2:65" s="1" customFormat="1" ht="24.15" customHeight="1" x14ac:dyDescent="0.2">
      <c r="B231" s="137"/>
      <c r="C231" s="138" t="s">
        <v>436</v>
      </c>
      <c r="D231" s="138" t="s">
        <v>208</v>
      </c>
      <c r="E231" s="139" t="s">
        <v>824</v>
      </c>
      <c r="F231" s="140" t="s">
        <v>825</v>
      </c>
      <c r="G231" s="141" t="s">
        <v>269</v>
      </c>
      <c r="H231" s="142">
        <v>265.89999999999998</v>
      </c>
      <c r="I231" s="143"/>
      <c r="J231" s="144">
        <f>ROUND(I231*H231,2)</f>
        <v>0</v>
      </c>
      <c r="K231" s="145"/>
      <c r="L231" s="32"/>
      <c r="M231" s="146" t="s">
        <v>1</v>
      </c>
      <c r="N231" s="147" t="s">
        <v>38</v>
      </c>
      <c r="P231" s="148">
        <f>O231*H231</f>
        <v>0</v>
      </c>
      <c r="Q231" s="148">
        <v>0</v>
      </c>
      <c r="R231" s="148">
        <f>Q231*H231</f>
        <v>0</v>
      </c>
      <c r="S231" s="148">
        <v>0</v>
      </c>
      <c r="T231" s="149">
        <f>S231*H231</f>
        <v>0</v>
      </c>
      <c r="AR231" s="150" t="s">
        <v>236</v>
      </c>
      <c r="AT231" s="150" t="s">
        <v>208</v>
      </c>
      <c r="AU231" s="150" t="s">
        <v>91</v>
      </c>
      <c r="AY231" s="17" t="s">
        <v>207</v>
      </c>
      <c r="BE231" s="151">
        <f>IF(N231="základná",J231,0)</f>
        <v>0</v>
      </c>
      <c r="BF231" s="151">
        <f>IF(N231="znížená",J231,0)</f>
        <v>0</v>
      </c>
      <c r="BG231" s="151">
        <f>IF(N231="zákl. prenesená",J231,0)</f>
        <v>0</v>
      </c>
      <c r="BH231" s="151">
        <f>IF(N231="zníž. prenesená",J231,0)</f>
        <v>0</v>
      </c>
      <c r="BI231" s="151">
        <f>IF(N231="nulová",J231,0)</f>
        <v>0</v>
      </c>
      <c r="BJ231" s="17" t="s">
        <v>91</v>
      </c>
      <c r="BK231" s="151">
        <f>ROUND(I231*H231,2)</f>
        <v>0</v>
      </c>
      <c r="BL231" s="17" t="s">
        <v>236</v>
      </c>
      <c r="BM231" s="150" t="s">
        <v>1014</v>
      </c>
    </row>
    <row r="232" spans="2:65" s="1" customFormat="1" ht="19.2" x14ac:dyDescent="0.2">
      <c r="B232" s="32"/>
      <c r="D232" s="153" t="s">
        <v>220</v>
      </c>
      <c r="F232" s="160" t="s">
        <v>827</v>
      </c>
      <c r="I232" s="161"/>
      <c r="L232" s="32"/>
      <c r="M232" s="162"/>
      <c r="T232" s="59"/>
      <c r="AT232" s="17" t="s">
        <v>220</v>
      </c>
      <c r="AU232" s="17" t="s">
        <v>91</v>
      </c>
    </row>
    <row r="233" spans="2:65" s="11" customFormat="1" x14ac:dyDescent="0.2">
      <c r="B233" s="152"/>
      <c r="D233" s="153" t="s">
        <v>214</v>
      </c>
      <c r="E233" s="154" t="s">
        <v>1</v>
      </c>
      <c r="F233" s="155" t="s">
        <v>1015</v>
      </c>
      <c r="H233" s="156">
        <v>265.89999999999998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29</v>
      </c>
      <c r="AX233" s="11" t="s">
        <v>80</v>
      </c>
      <c r="AY233" s="154" t="s">
        <v>207</v>
      </c>
    </row>
    <row r="234" spans="2:65" s="1" customFormat="1" ht="24.15" customHeight="1" x14ac:dyDescent="0.2">
      <c r="B234" s="137"/>
      <c r="C234" s="138" t="s">
        <v>442</v>
      </c>
      <c r="D234" s="198" t="s">
        <v>208</v>
      </c>
      <c r="E234" s="139" t="s">
        <v>1016</v>
      </c>
      <c r="F234" s="140" t="s">
        <v>1017</v>
      </c>
      <c r="G234" s="141" t="s">
        <v>235</v>
      </c>
      <c r="H234" s="142">
        <v>4734.09</v>
      </c>
      <c r="I234" s="143"/>
      <c r="J234" s="144">
        <f>ROUND(I234*H234,2)</f>
        <v>0</v>
      </c>
      <c r="K234" s="145"/>
      <c r="L234" s="32"/>
      <c r="M234" s="146" t="s">
        <v>1</v>
      </c>
      <c r="N234" s="147" t="s">
        <v>38</v>
      </c>
      <c r="P234" s="148">
        <f>O234*H234</f>
        <v>0</v>
      </c>
      <c r="Q234" s="148">
        <v>0.60504999999999998</v>
      </c>
      <c r="R234" s="148">
        <f>Q234*H234</f>
        <v>2864.3611544999999</v>
      </c>
      <c r="S234" s="148">
        <v>0</v>
      </c>
      <c r="T234" s="149">
        <f>S234*H234</f>
        <v>0</v>
      </c>
      <c r="AR234" s="150" t="s">
        <v>236</v>
      </c>
      <c r="AT234" s="150" t="s">
        <v>208</v>
      </c>
      <c r="AU234" s="150" t="s">
        <v>91</v>
      </c>
      <c r="AY234" s="17" t="s">
        <v>207</v>
      </c>
      <c r="BE234" s="151">
        <f>IF(N234="základná",J234,0)</f>
        <v>0</v>
      </c>
      <c r="BF234" s="151">
        <f>IF(N234="znížená",J234,0)</f>
        <v>0</v>
      </c>
      <c r="BG234" s="151">
        <f>IF(N234="zákl. prenesená",J234,0)</f>
        <v>0</v>
      </c>
      <c r="BH234" s="151">
        <f>IF(N234="zníž. prenesená",J234,0)</f>
        <v>0</v>
      </c>
      <c r="BI234" s="151">
        <f>IF(N234="nulová",J234,0)</f>
        <v>0</v>
      </c>
      <c r="BJ234" s="17" t="s">
        <v>91</v>
      </c>
      <c r="BK234" s="151">
        <f>ROUND(I234*H234,2)</f>
        <v>0</v>
      </c>
      <c r="BL234" s="17" t="s">
        <v>236</v>
      </c>
      <c r="BM234" s="150" t="s">
        <v>1018</v>
      </c>
    </row>
    <row r="235" spans="2:65" s="11" customFormat="1" x14ac:dyDescent="0.2">
      <c r="B235" s="152"/>
      <c r="D235" s="153" t="s">
        <v>214</v>
      </c>
      <c r="E235" s="154" t="s">
        <v>1</v>
      </c>
      <c r="F235" s="155" t="s">
        <v>1006</v>
      </c>
      <c r="H235" s="156">
        <v>4734.09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80</v>
      </c>
      <c r="AY235" s="154" t="s">
        <v>207</v>
      </c>
    </row>
    <row r="236" spans="2:65" s="1" customFormat="1" ht="24.15" customHeight="1" x14ac:dyDescent="0.2">
      <c r="B236" s="137"/>
      <c r="C236" s="138" t="s">
        <v>451</v>
      </c>
      <c r="D236" s="138" t="s">
        <v>208</v>
      </c>
      <c r="E236" s="139" t="s">
        <v>1019</v>
      </c>
      <c r="F236" s="140" t="s">
        <v>1020</v>
      </c>
      <c r="G236" s="141" t="s">
        <v>235</v>
      </c>
      <c r="H236" s="142">
        <v>9.5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38</v>
      </c>
      <c r="P236" s="148">
        <f>O236*H236</f>
        <v>0</v>
      </c>
      <c r="Q236" s="148">
        <v>0.60758000000000001</v>
      </c>
      <c r="R236" s="148">
        <f>Q236*H236</f>
        <v>5.7720099999999999</v>
      </c>
      <c r="S236" s="148">
        <v>0</v>
      </c>
      <c r="T236" s="149">
        <f>S236*H236</f>
        <v>0</v>
      </c>
      <c r="AR236" s="150" t="s">
        <v>236</v>
      </c>
      <c r="AT236" s="150" t="s">
        <v>208</v>
      </c>
      <c r="AU236" s="150" t="s">
        <v>91</v>
      </c>
      <c r="AY236" s="17" t="s">
        <v>207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91</v>
      </c>
      <c r="BK236" s="151">
        <f>ROUND(I236*H236,2)</f>
        <v>0</v>
      </c>
      <c r="BL236" s="17" t="s">
        <v>236</v>
      </c>
      <c r="BM236" s="150" t="s">
        <v>1021</v>
      </c>
    </row>
    <row r="237" spans="2:65" s="13" customFormat="1" x14ac:dyDescent="0.2">
      <c r="B237" s="172"/>
      <c r="D237" s="153" t="s">
        <v>214</v>
      </c>
      <c r="E237" s="173" t="s">
        <v>1</v>
      </c>
      <c r="F237" s="174" t="s">
        <v>962</v>
      </c>
      <c r="H237" s="173" t="s">
        <v>1</v>
      </c>
      <c r="I237" s="175"/>
      <c r="L237" s="172"/>
      <c r="M237" s="176"/>
      <c r="T237" s="177"/>
      <c r="AT237" s="173" t="s">
        <v>214</v>
      </c>
      <c r="AU237" s="173" t="s">
        <v>91</v>
      </c>
      <c r="AV237" s="13" t="s">
        <v>80</v>
      </c>
      <c r="AW237" s="13" t="s">
        <v>29</v>
      </c>
      <c r="AX237" s="13" t="s">
        <v>72</v>
      </c>
      <c r="AY237" s="173" t="s">
        <v>207</v>
      </c>
    </row>
    <row r="238" spans="2:65" s="11" customFormat="1" ht="20.399999999999999" x14ac:dyDescent="0.2">
      <c r="B238" s="152"/>
      <c r="D238" s="153" t="s">
        <v>214</v>
      </c>
      <c r="E238" s="154" t="s">
        <v>1</v>
      </c>
      <c r="F238" s="155" t="s">
        <v>1022</v>
      </c>
      <c r="H238" s="156">
        <v>9.5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80</v>
      </c>
      <c r="AY238" s="154" t="s">
        <v>207</v>
      </c>
    </row>
    <row r="239" spans="2:65" s="10" customFormat="1" ht="22.8" customHeight="1" x14ac:dyDescent="0.25">
      <c r="B239" s="127"/>
      <c r="D239" s="128" t="s">
        <v>71</v>
      </c>
      <c r="E239" s="170" t="s">
        <v>324</v>
      </c>
      <c r="F239" s="170" t="s">
        <v>472</v>
      </c>
      <c r="I239" s="130"/>
      <c r="J239" s="171">
        <f>BK239</f>
        <v>0</v>
      </c>
      <c r="L239" s="127"/>
      <c r="M239" s="132"/>
      <c r="P239" s="133">
        <f>SUM(P240:P250)</f>
        <v>0</v>
      </c>
      <c r="R239" s="133">
        <f>SUM(R240:R250)</f>
        <v>20.836515000000002</v>
      </c>
      <c r="T239" s="134">
        <f>SUM(T240:T250)</f>
        <v>0</v>
      </c>
      <c r="AR239" s="128" t="s">
        <v>80</v>
      </c>
      <c r="AT239" s="135" t="s">
        <v>71</v>
      </c>
      <c r="AU239" s="135" t="s">
        <v>80</v>
      </c>
      <c r="AY239" s="128" t="s">
        <v>207</v>
      </c>
      <c r="BK239" s="136">
        <f>SUM(BK240:BK250)</f>
        <v>0</v>
      </c>
    </row>
    <row r="240" spans="2:65" s="1" customFormat="1" ht="37.799999999999997" customHeight="1" x14ac:dyDescent="0.2">
      <c r="B240" s="137"/>
      <c r="C240" s="138" t="s">
        <v>455</v>
      </c>
      <c r="D240" s="138" t="s">
        <v>208</v>
      </c>
      <c r="E240" s="139" t="s">
        <v>1023</v>
      </c>
      <c r="F240" s="140" t="s">
        <v>1024</v>
      </c>
      <c r="G240" s="141" t="s">
        <v>410</v>
      </c>
      <c r="H240" s="142">
        <v>78</v>
      </c>
      <c r="I240" s="143"/>
      <c r="J240" s="144">
        <f>ROUND(I240*H240,2)</f>
        <v>0</v>
      </c>
      <c r="K240" s="145"/>
      <c r="L240" s="32"/>
      <c r="M240" s="146" t="s">
        <v>1</v>
      </c>
      <c r="N240" s="147" t="s">
        <v>38</v>
      </c>
      <c r="P240" s="148">
        <f>O240*H240</f>
        <v>0</v>
      </c>
      <c r="Q240" s="148">
        <v>0</v>
      </c>
      <c r="R240" s="148">
        <f>Q240*H240</f>
        <v>0</v>
      </c>
      <c r="S240" s="148">
        <v>0</v>
      </c>
      <c r="T240" s="149">
        <f>S240*H240</f>
        <v>0</v>
      </c>
      <c r="AR240" s="150" t="s">
        <v>236</v>
      </c>
      <c r="AT240" s="150" t="s">
        <v>208</v>
      </c>
      <c r="AU240" s="150" t="s">
        <v>91</v>
      </c>
      <c r="AY240" s="17" t="s">
        <v>207</v>
      </c>
      <c r="BE240" s="151">
        <f>IF(N240="základná",J240,0)</f>
        <v>0</v>
      </c>
      <c r="BF240" s="151">
        <f>IF(N240="znížená",J240,0)</f>
        <v>0</v>
      </c>
      <c r="BG240" s="151">
        <f>IF(N240="zákl. prenesená",J240,0)</f>
        <v>0</v>
      </c>
      <c r="BH240" s="151">
        <f>IF(N240="zníž. prenesená",J240,0)</f>
        <v>0</v>
      </c>
      <c r="BI240" s="151">
        <f>IF(N240="nulová",J240,0)</f>
        <v>0</v>
      </c>
      <c r="BJ240" s="17" t="s">
        <v>91</v>
      </c>
      <c r="BK240" s="151">
        <f>ROUND(I240*H240,2)</f>
        <v>0</v>
      </c>
      <c r="BL240" s="17" t="s">
        <v>236</v>
      </c>
      <c r="BM240" s="150" t="s">
        <v>1025</v>
      </c>
    </row>
    <row r="241" spans="2:65" s="13" customFormat="1" x14ac:dyDescent="0.2">
      <c r="B241" s="172"/>
      <c r="D241" s="153" t="s">
        <v>214</v>
      </c>
      <c r="E241" s="173" t="s">
        <v>1</v>
      </c>
      <c r="F241" s="174" t="s">
        <v>1026</v>
      </c>
      <c r="H241" s="173" t="s">
        <v>1</v>
      </c>
      <c r="I241" s="175"/>
      <c r="L241" s="172"/>
      <c r="M241" s="176"/>
      <c r="T241" s="177"/>
      <c r="AT241" s="173" t="s">
        <v>214</v>
      </c>
      <c r="AU241" s="173" t="s">
        <v>91</v>
      </c>
      <c r="AV241" s="13" t="s">
        <v>80</v>
      </c>
      <c r="AW241" s="13" t="s">
        <v>29</v>
      </c>
      <c r="AX241" s="13" t="s">
        <v>72</v>
      </c>
      <c r="AY241" s="173" t="s">
        <v>207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1027</v>
      </c>
      <c r="H242" s="156">
        <v>78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37.799999999999997" customHeight="1" x14ac:dyDescent="0.2">
      <c r="B243" s="137"/>
      <c r="C243" s="206" t="s">
        <v>461</v>
      </c>
      <c r="D243" s="206" t="s">
        <v>742</v>
      </c>
      <c r="E243" s="207" t="s">
        <v>1028</v>
      </c>
      <c r="F243" s="208" t="s">
        <v>1029</v>
      </c>
      <c r="G243" s="209" t="s">
        <v>410</v>
      </c>
      <c r="H243" s="210">
        <v>78</v>
      </c>
      <c r="I243" s="211"/>
      <c r="J243" s="212">
        <f>ROUND(I243*H243,2)</f>
        <v>0</v>
      </c>
      <c r="K243" s="213"/>
      <c r="L243" s="214"/>
      <c r="M243" s="215" t="s">
        <v>1</v>
      </c>
      <c r="N243" s="216" t="s">
        <v>38</v>
      </c>
      <c r="P243" s="148">
        <f>O243*H243</f>
        <v>0</v>
      </c>
      <c r="Q243" s="148">
        <v>4.7030000000000002E-2</v>
      </c>
      <c r="R243" s="148">
        <f>Q243*H243</f>
        <v>3.6683400000000002</v>
      </c>
      <c r="S243" s="148">
        <v>0</v>
      </c>
      <c r="T243" s="149">
        <f>S243*H243</f>
        <v>0</v>
      </c>
      <c r="AR243" s="150" t="s">
        <v>320</v>
      </c>
      <c r="AT243" s="150" t="s">
        <v>742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1030</v>
      </c>
    </row>
    <row r="244" spans="2:65" s="1" customFormat="1" ht="33" customHeight="1" x14ac:dyDescent="0.2">
      <c r="B244" s="137"/>
      <c r="C244" s="138" t="s">
        <v>466</v>
      </c>
      <c r="D244" s="138" t="s">
        <v>208</v>
      </c>
      <c r="E244" s="139" t="s">
        <v>1031</v>
      </c>
      <c r="F244" s="140" t="s">
        <v>1032</v>
      </c>
      <c r="G244" s="141" t="s">
        <v>269</v>
      </c>
      <c r="H244" s="142">
        <v>4.5</v>
      </c>
      <c r="I244" s="143"/>
      <c r="J244" s="144">
        <f>ROUND(I244*H244,2)</f>
        <v>0</v>
      </c>
      <c r="K244" s="145"/>
      <c r="L244" s="32"/>
      <c r="M244" s="146" t="s">
        <v>1</v>
      </c>
      <c r="N244" s="147" t="s">
        <v>38</v>
      </c>
      <c r="P244" s="148">
        <f>O244*H244</f>
        <v>0</v>
      </c>
      <c r="Q244" s="148">
        <v>2.2010900000000002</v>
      </c>
      <c r="R244" s="148">
        <f>Q244*H244</f>
        <v>9.9049050000000012</v>
      </c>
      <c r="S244" s="148">
        <v>0</v>
      </c>
      <c r="T244" s="149">
        <f>S244*H244</f>
        <v>0</v>
      </c>
      <c r="AR244" s="150" t="s">
        <v>236</v>
      </c>
      <c r="AT244" s="150" t="s">
        <v>208</v>
      </c>
      <c r="AU244" s="150" t="s">
        <v>91</v>
      </c>
      <c r="AY244" s="17" t="s">
        <v>207</v>
      </c>
      <c r="BE244" s="151">
        <f>IF(N244="základná",J244,0)</f>
        <v>0</v>
      </c>
      <c r="BF244" s="151">
        <f>IF(N244="znížená",J244,0)</f>
        <v>0</v>
      </c>
      <c r="BG244" s="151">
        <f>IF(N244="zákl. prenesená",J244,0)</f>
        <v>0</v>
      </c>
      <c r="BH244" s="151">
        <f>IF(N244="zníž. prenesená",J244,0)</f>
        <v>0</v>
      </c>
      <c r="BI244" s="151">
        <f>IF(N244="nulová",J244,0)</f>
        <v>0</v>
      </c>
      <c r="BJ244" s="17" t="s">
        <v>91</v>
      </c>
      <c r="BK244" s="151">
        <f>ROUND(I244*H244,2)</f>
        <v>0</v>
      </c>
      <c r="BL244" s="17" t="s">
        <v>236</v>
      </c>
      <c r="BM244" s="150" t="s">
        <v>1033</v>
      </c>
    </row>
    <row r="245" spans="2:65" s="11" customFormat="1" x14ac:dyDescent="0.2">
      <c r="B245" s="152"/>
      <c r="D245" s="153" t="s">
        <v>214</v>
      </c>
      <c r="E245" s="154" t="s">
        <v>1</v>
      </c>
      <c r="F245" s="155" t="s">
        <v>1034</v>
      </c>
      <c r="H245" s="156">
        <v>4.5</v>
      </c>
      <c r="I245" s="157"/>
      <c r="L245" s="152"/>
      <c r="M245" s="158"/>
      <c r="T245" s="159"/>
      <c r="AT245" s="154" t="s">
        <v>214</v>
      </c>
      <c r="AU245" s="154" t="s">
        <v>91</v>
      </c>
      <c r="AV245" s="11" t="s">
        <v>91</v>
      </c>
      <c r="AW245" s="11" t="s">
        <v>29</v>
      </c>
      <c r="AX245" s="11" t="s">
        <v>80</v>
      </c>
      <c r="AY245" s="154" t="s">
        <v>207</v>
      </c>
    </row>
    <row r="246" spans="2:65" s="1" customFormat="1" ht="24.15" customHeight="1" x14ac:dyDescent="0.2">
      <c r="B246" s="137"/>
      <c r="C246" s="138" t="s">
        <v>479</v>
      </c>
      <c r="D246" s="138" t="s">
        <v>208</v>
      </c>
      <c r="E246" s="139" t="s">
        <v>1035</v>
      </c>
      <c r="F246" s="140" t="s">
        <v>1036</v>
      </c>
      <c r="G246" s="141" t="s">
        <v>410</v>
      </c>
      <c r="H246" s="142">
        <v>35</v>
      </c>
      <c r="I246" s="143"/>
      <c r="J246" s="144">
        <f>ROUND(I246*H246,2)</f>
        <v>0</v>
      </c>
      <c r="K246" s="145"/>
      <c r="L246" s="32"/>
      <c r="M246" s="146" t="s">
        <v>1</v>
      </c>
      <c r="N246" s="147" t="s">
        <v>38</v>
      </c>
      <c r="P246" s="148">
        <f>O246*H246</f>
        <v>0</v>
      </c>
      <c r="Q246" s="148">
        <v>0.11743000000000001</v>
      </c>
      <c r="R246" s="148">
        <f>Q246*H246</f>
        <v>4.1100500000000002</v>
      </c>
      <c r="S246" s="148">
        <v>0</v>
      </c>
      <c r="T246" s="149">
        <f>S246*H246</f>
        <v>0</v>
      </c>
      <c r="AR246" s="150" t="s">
        <v>236</v>
      </c>
      <c r="AT246" s="150" t="s">
        <v>208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1037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1038</v>
      </c>
      <c r="H247" s="156">
        <v>35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80</v>
      </c>
      <c r="AY247" s="154" t="s">
        <v>207</v>
      </c>
    </row>
    <row r="248" spans="2:65" s="1" customFormat="1" ht="24.15" customHeight="1" x14ac:dyDescent="0.2">
      <c r="B248" s="137"/>
      <c r="C248" s="206" t="s">
        <v>486</v>
      </c>
      <c r="D248" s="206" t="s">
        <v>742</v>
      </c>
      <c r="E248" s="207" t="s">
        <v>1039</v>
      </c>
      <c r="F248" s="208" t="s">
        <v>1040</v>
      </c>
      <c r="G248" s="209" t="s">
        <v>247</v>
      </c>
      <c r="H248" s="210">
        <v>141.4</v>
      </c>
      <c r="I248" s="211"/>
      <c r="J248" s="212">
        <f>ROUND(I248*H248,2)</f>
        <v>0</v>
      </c>
      <c r="K248" s="213"/>
      <c r="L248" s="214"/>
      <c r="M248" s="215" t="s">
        <v>1</v>
      </c>
      <c r="N248" s="216" t="s">
        <v>38</v>
      </c>
      <c r="P248" s="148">
        <f>O248*H248</f>
        <v>0</v>
      </c>
      <c r="Q248" s="148">
        <v>2.23E-2</v>
      </c>
      <c r="R248" s="148">
        <f>Q248*H248</f>
        <v>3.1532200000000001</v>
      </c>
      <c r="S248" s="148">
        <v>0</v>
      </c>
      <c r="T248" s="149">
        <f>S248*H248</f>
        <v>0</v>
      </c>
      <c r="AR248" s="150" t="s">
        <v>320</v>
      </c>
      <c r="AT248" s="150" t="s">
        <v>742</v>
      </c>
      <c r="AU248" s="150" t="s">
        <v>91</v>
      </c>
      <c r="AY248" s="17" t="s">
        <v>207</v>
      </c>
      <c r="BE248" s="151">
        <f>IF(N248="základná",J248,0)</f>
        <v>0</v>
      </c>
      <c r="BF248" s="151">
        <f>IF(N248="znížená",J248,0)</f>
        <v>0</v>
      </c>
      <c r="BG248" s="151">
        <f>IF(N248="zákl. prenesená",J248,0)</f>
        <v>0</v>
      </c>
      <c r="BH248" s="151">
        <f>IF(N248="zníž. prenesená",J248,0)</f>
        <v>0</v>
      </c>
      <c r="BI248" s="151">
        <f>IF(N248="nulová",J248,0)</f>
        <v>0</v>
      </c>
      <c r="BJ248" s="17" t="s">
        <v>91</v>
      </c>
      <c r="BK248" s="151">
        <f>ROUND(I248*H248,2)</f>
        <v>0</v>
      </c>
      <c r="BL248" s="17" t="s">
        <v>236</v>
      </c>
      <c r="BM248" s="150" t="s">
        <v>1041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1038</v>
      </c>
      <c r="H249" s="156">
        <v>35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80</v>
      </c>
      <c r="AY249" s="154" t="s">
        <v>207</v>
      </c>
    </row>
    <row r="250" spans="2:65" s="11" customFormat="1" x14ac:dyDescent="0.2">
      <c r="B250" s="152"/>
      <c r="D250" s="153" t="s">
        <v>214</v>
      </c>
      <c r="F250" s="155" t="s">
        <v>1042</v>
      </c>
      <c r="H250" s="156">
        <v>141.4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3</v>
      </c>
      <c r="AX250" s="11" t="s">
        <v>80</v>
      </c>
      <c r="AY250" s="154" t="s">
        <v>207</v>
      </c>
    </row>
    <row r="251" spans="2:65" s="10" customFormat="1" ht="25.95" customHeight="1" x14ac:dyDescent="0.25">
      <c r="B251" s="127"/>
      <c r="D251" s="128" t="s">
        <v>71</v>
      </c>
      <c r="E251" s="129" t="s">
        <v>204</v>
      </c>
      <c r="F251" s="129" t="s">
        <v>205</v>
      </c>
      <c r="I251" s="130"/>
      <c r="J251" s="131">
        <f>BK251</f>
        <v>0</v>
      </c>
      <c r="L251" s="127"/>
      <c r="M251" s="132"/>
      <c r="P251" s="133">
        <f>SUM(P252:P253)</f>
        <v>0</v>
      </c>
      <c r="R251" s="133">
        <f>SUM(R252:R253)</f>
        <v>0</v>
      </c>
      <c r="T251" s="134">
        <f>SUM(T252:T253)</f>
        <v>0</v>
      </c>
      <c r="AR251" s="128" t="s">
        <v>206</v>
      </c>
      <c r="AT251" s="135" t="s">
        <v>71</v>
      </c>
      <c r="AU251" s="135" t="s">
        <v>72</v>
      </c>
      <c r="AY251" s="128" t="s">
        <v>207</v>
      </c>
      <c r="BK251" s="136">
        <f>SUM(BK252:BK253)</f>
        <v>0</v>
      </c>
    </row>
    <row r="252" spans="2:65" s="1" customFormat="1" ht="49.05" customHeight="1" x14ac:dyDescent="0.2">
      <c r="B252" s="137"/>
      <c r="C252" s="138" t="s">
        <v>491</v>
      </c>
      <c r="D252" s="138" t="s">
        <v>208</v>
      </c>
      <c r="E252" s="139" t="s">
        <v>918</v>
      </c>
      <c r="F252" s="140" t="s">
        <v>919</v>
      </c>
      <c r="G252" s="141" t="s">
        <v>211</v>
      </c>
      <c r="H252" s="142">
        <v>1</v>
      </c>
      <c r="I252" s="143"/>
      <c r="J252" s="144">
        <f>ROUND(I252*H252,2)</f>
        <v>0</v>
      </c>
      <c r="K252" s="145"/>
      <c r="L252" s="32"/>
      <c r="M252" s="146" t="s">
        <v>1</v>
      </c>
      <c r="N252" s="147" t="s">
        <v>38</v>
      </c>
      <c r="P252" s="148">
        <f>O252*H252</f>
        <v>0</v>
      </c>
      <c r="Q252" s="148">
        <v>0</v>
      </c>
      <c r="R252" s="148">
        <f>Q252*H252</f>
        <v>0</v>
      </c>
      <c r="S252" s="148">
        <v>0</v>
      </c>
      <c r="T252" s="149">
        <f>S252*H252</f>
        <v>0</v>
      </c>
      <c r="AR252" s="150" t="s">
        <v>212</v>
      </c>
      <c r="AT252" s="150" t="s">
        <v>208</v>
      </c>
      <c r="AU252" s="150" t="s">
        <v>80</v>
      </c>
      <c r="AY252" s="17" t="s">
        <v>207</v>
      </c>
      <c r="BE252" s="151">
        <f>IF(N252="základná",J252,0)</f>
        <v>0</v>
      </c>
      <c r="BF252" s="151">
        <f>IF(N252="znížená",J252,0)</f>
        <v>0</v>
      </c>
      <c r="BG252" s="151">
        <f>IF(N252="zákl. prenesená",J252,0)</f>
        <v>0</v>
      </c>
      <c r="BH252" s="151">
        <f>IF(N252="zníž. prenesená",J252,0)</f>
        <v>0</v>
      </c>
      <c r="BI252" s="151">
        <f>IF(N252="nulová",J252,0)</f>
        <v>0</v>
      </c>
      <c r="BJ252" s="17" t="s">
        <v>91</v>
      </c>
      <c r="BK252" s="151">
        <f>ROUND(I252*H252,2)</f>
        <v>0</v>
      </c>
      <c r="BL252" s="17" t="s">
        <v>212</v>
      </c>
      <c r="BM252" s="150" t="s">
        <v>1043</v>
      </c>
    </row>
    <row r="253" spans="2:65" s="1" customFormat="1" ht="44.25" customHeight="1" x14ac:dyDescent="0.2">
      <c r="B253" s="137"/>
      <c r="C253" s="138" t="s">
        <v>496</v>
      </c>
      <c r="D253" s="138" t="s">
        <v>208</v>
      </c>
      <c r="E253" s="139" t="s">
        <v>621</v>
      </c>
      <c r="F253" s="140" t="s">
        <v>622</v>
      </c>
      <c r="G253" s="141" t="s">
        <v>211</v>
      </c>
      <c r="H253" s="142">
        <v>1</v>
      </c>
      <c r="I253" s="143"/>
      <c r="J253" s="144">
        <f>ROUND(I253*H253,2)</f>
        <v>0</v>
      </c>
      <c r="K253" s="145"/>
      <c r="L253" s="32"/>
      <c r="M253" s="199" t="s">
        <v>1</v>
      </c>
      <c r="N253" s="200" t="s">
        <v>38</v>
      </c>
      <c r="O253" s="201"/>
      <c r="P253" s="202">
        <f>O253*H253</f>
        <v>0</v>
      </c>
      <c r="Q253" s="202">
        <v>0</v>
      </c>
      <c r="R253" s="202">
        <f>Q253*H253</f>
        <v>0</v>
      </c>
      <c r="S253" s="202">
        <v>0</v>
      </c>
      <c r="T253" s="203">
        <f>S253*H253</f>
        <v>0</v>
      </c>
      <c r="AR253" s="150" t="s">
        <v>212</v>
      </c>
      <c r="AT253" s="150" t="s">
        <v>208</v>
      </c>
      <c r="AU253" s="150" t="s">
        <v>80</v>
      </c>
      <c r="AY253" s="17" t="s">
        <v>207</v>
      </c>
      <c r="BE253" s="151">
        <f>IF(N253="základná",J253,0)</f>
        <v>0</v>
      </c>
      <c r="BF253" s="151">
        <f>IF(N253="znížená",J253,0)</f>
        <v>0</v>
      </c>
      <c r="BG253" s="151">
        <f>IF(N253="zákl. prenesená",J253,0)</f>
        <v>0</v>
      </c>
      <c r="BH253" s="151">
        <f>IF(N253="zníž. prenesená",J253,0)</f>
        <v>0</v>
      </c>
      <c r="BI253" s="151">
        <f>IF(N253="nulová",J253,0)</f>
        <v>0</v>
      </c>
      <c r="BJ253" s="17" t="s">
        <v>91</v>
      </c>
      <c r="BK253" s="151">
        <f>ROUND(I253*H253,2)</f>
        <v>0</v>
      </c>
      <c r="BL253" s="17" t="s">
        <v>212</v>
      </c>
      <c r="BM253" s="150" t="s">
        <v>1044</v>
      </c>
    </row>
    <row r="254" spans="2:65" s="1" customFormat="1" ht="6.9" customHeight="1" x14ac:dyDescent="0.2">
      <c r="B254" s="47"/>
      <c r="C254" s="48"/>
      <c r="D254" s="48"/>
      <c r="E254" s="48"/>
      <c r="F254" s="48"/>
      <c r="G254" s="48"/>
      <c r="H254" s="48"/>
      <c r="I254" s="48"/>
      <c r="J254" s="48"/>
      <c r="K254" s="48"/>
      <c r="L254" s="32"/>
    </row>
  </sheetData>
  <autoFilter ref="C127:K253" xr:uid="{00000000-0009-0000-0000-000004000000}"/>
  <mergeCells count="12">
    <mergeCell ref="E120:H120"/>
    <mergeCell ref="L2:V2"/>
    <mergeCell ref="E85:H85"/>
    <mergeCell ref="E87:H87"/>
    <mergeCell ref="E89:H89"/>
    <mergeCell ref="E116:H116"/>
    <mergeCell ref="E118:H11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349"/>
  <sheetViews>
    <sheetView showGridLines="0" topLeftCell="A222" workbookViewId="0">
      <selection activeCell="F240" sqref="F240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98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624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1045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1046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ROUND(J127,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ROUND((SUM(BE127:BE348)),  2)</f>
        <v>0</v>
      </c>
      <c r="G35" s="100"/>
      <c r="H35" s="100"/>
      <c r="I35" s="101">
        <v>0.23</v>
      </c>
      <c r="J35" s="99">
        <f>ROUND(((SUM(BE127:BE348))*I35),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ROUND((SUM(BF127:BF348)),  2)</f>
        <v>0</v>
      </c>
      <c r="I36" s="102">
        <v>0.23</v>
      </c>
      <c r="J36" s="89">
        <f>ROUND(((SUM(BF127:BF348))*I36),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ROUND((SUM(BG127:BG348)),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ROUND((SUM(BH127:BH348)),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ROUND((SUM(BI127:BI348)),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624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2.02.3 - SO 2.02.3  Dočasné objazdové komunikácie - Vetva C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J127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J128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J129</f>
        <v>0</v>
      </c>
      <c r="L100" s="166"/>
    </row>
    <row r="101" spans="2:47" s="12" customFormat="1" ht="19.95" customHeight="1" x14ac:dyDescent="0.2">
      <c r="B101" s="166"/>
      <c r="D101" s="167" t="s">
        <v>628</v>
      </c>
      <c r="E101" s="168"/>
      <c r="F101" s="168"/>
      <c r="G101" s="168"/>
      <c r="H101" s="168"/>
      <c r="I101" s="168"/>
      <c r="J101" s="169">
        <f>J274</f>
        <v>0</v>
      </c>
      <c r="L101" s="166"/>
    </row>
    <row r="102" spans="2:47" s="12" customFormat="1" ht="19.95" customHeight="1" x14ac:dyDescent="0.2">
      <c r="B102" s="166"/>
      <c r="D102" s="167" t="s">
        <v>629</v>
      </c>
      <c r="E102" s="168"/>
      <c r="F102" s="168"/>
      <c r="G102" s="168"/>
      <c r="H102" s="168"/>
      <c r="I102" s="168"/>
      <c r="J102" s="169">
        <f>J284</f>
        <v>0</v>
      </c>
      <c r="L102" s="166"/>
    </row>
    <row r="103" spans="2:47" s="12" customFormat="1" ht="19.95" customHeight="1" x14ac:dyDescent="0.2">
      <c r="B103" s="166"/>
      <c r="D103" s="167" t="s">
        <v>630</v>
      </c>
      <c r="E103" s="168"/>
      <c r="F103" s="168"/>
      <c r="G103" s="168"/>
      <c r="H103" s="168"/>
      <c r="I103" s="168"/>
      <c r="J103" s="169">
        <f>J295</f>
        <v>0</v>
      </c>
      <c r="L103" s="166"/>
    </row>
    <row r="104" spans="2:47" s="12" customFormat="1" ht="19.95" customHeight="1" x14ac:dyDescent="0.2">
      <c r="B104" s="166"/>
      <c r="D104" s="167" t="s">
        <v>226</v>
      </c>
      <c r="E104" s="168"/>
      <c r="F104" s="168"/>
      <c r="G104" s="168"/>
      <c r="H104" s="168"/>
      <c r="I104" s="168"/>
      <c r="J104" s="169">
        <f>J318</f>
        <v>0</v>
      </c>
      <c r="L104" s="166"/>
    </row>
    <row r="105" spans="2:47" s="8" customFormat="1" ht="24.9" customHeight="1" x14ac:dyDescent="0.2">
      <c r="B105" s="114"/>
      <c r="D105" s="115" t="s">
        <v>191</v>
      </c>
      <c r="E105" s="116"/>
      <c r="F105" s="116"/>
      <c r="G105" s="116"/>
      <c r="H105" s="116"/>
      <c r="I105" s="116"/>
      <c r="J105" s="117">
        <f>J346</f>
        <v>0</v>
      </c>
      <c r="L105" s="114"/>
    </row>
    <row r="106" spans="2:47" s="1" customFormat="1" ht="21.75" customHeight="1" x14ac:dyDescent="0.2">
      <c r="B106" s="32"/>
      <c r="L106" s="32"/>
    </row>
    <row r="107" spans="2:47" s="1" customFormat="1" ht="6.9" customHeight="1" x14ac:dyDescent="0.2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32"/>
    </row>
    <row r="111" spans="2:47" s="1" customFormat="1" ht="6.9" customHeight="1" x14ac:dyDescent="0.2"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32"/>
    </row>
    <row r="112" spans="2:47" s="1" customFormat="1" ht="24.9" customHeight="1" x14ac:dyDescent="0.2">
      <c r="B112" s="32"/>
      <c r="C112" s="21" t="s">
        <v>192</v>
      </c>
      <c r="L112" s="32"/>
    </row>
    <row r="113" spans="2:63" s="1" customFormat="1" ht="6.9" customHeight="1" x14ac:dyDescent="0.2">
      <c r="B113" s="32"/>
      <c r="L113" s="32"/>
    </row>
    <row r="114" spans="2:63" s="1" customFormat="1" ht="12" customHeight="1" x14ac:dyDescent="0.2">
      <c r="B114" s="32"/>
      <c r="C114" s="27" t="s">
        <v>15</v>
      </c>
      <c r="L114" s="32"/>
    </row>
    <row r="115" spans="2:63" s="1" customFormat="1" ht="16.5" customHeight="1" x14ac:dyDescent="0.2">
      <c r="B115" s="32"/>
      <c r="E115" s="243" t="str">
        <f>E7</f>
        <v>IP Horná Streda</v>
      </c>
      <c r="F115" s="244"/>
      <c r="G115" s="244"/>
      <c r="H115" s="244"/>
      <c r="L115" s="32"/>
    </row>
    <row r="116" spans="2:63" ht="12" customHeight="1" x14ac:dyDescent="0.2">
      <c r="B116" s="20"/>
      <c r="C116" s="27" t="s">
        <v>184</v>
      </c>
      <c r="L116" s="20"/>
    </row>
    <row r="117" spans="2:63" s="1" customFormat="1" ht="16.5" customHeight="1" x14ac:dyDescent="0.2">
      <c r="B117" s="32"/>
      <c r="E117" s="243" t="s">
        <v>624</v>
      </c>
      <c r="F117" s="240"/>
      <c r="G117" s="240"/>
      <c r="H117" s="240"/>
      <c r="L117" s="32"/>
    </row>
    <row r="118" spans="2:63" s="1" customFormat="1" ht="12" customHeight="1" x14ac:dyDescent="0.2">
      <c r="B118" s="32"/>
      <c r="C118" s="27" t="s">
        <v>625</v>
      </c>
      <c r="L118" s="32"/>
    </row>
    <row r="119" spans="2:63" s="1" customFormat="1" ht="30" customHeight="1" x14ac:dyDescent="0.2">
      <c r="B119" s="32"/>
      <c r="E119" s="239" t="str">
        <f>E11</f>
        <v>SO 2.02.3 - SO 2.02.3  Dočasné objazdové komunikácie - Vetva C</v>
      </c>
      <c r="F119" s="240"/>
      <c r="G119" s="240"/>
      <c r="H119" s="240"/>
      <c r="L119" s="32"/>
    </row>
    <row r="120" spans="2:63" s="1" customFormat="1" ht="6.9" customHeight="1" x14ac:dyDescent="0.2">
      <c r="B120" s="32"/>
      <c r="L120" s="32"/>
    </row>
    <row r="121" spans="2:63" s="1" customFormat="1" ht="12" customHeight="1" x14ac:dyDescent="0.2">
      <c r="B121" s="32"/>
      <c r="C121" s="27" t="s">
        <v>19</v>
      </c>
      <c r="F121" s="25" t="str">
        <f>F14</f>
        <v xml:space="preserve"> </v>
      </c>
      <c r="I121" s="27" t="s">
        <v>21</v>
      </c>
      <c r="J121" s="55" t="str">
        <f>IF(J14="","",J14)</f>
        <v>31. 7. 2026</v>
      </c>
      <c r="L121" s="32"/>
    </row>
    <row r="122" spans="2:63" s="1" customFormat="1" ht="6.9" customHeight="1" x14ac:dyDescent="0.2">
      <c r="B122" s="32"/>
      <c r="L122" s="32"/>
    </row>
    <row r="123" spans="2:63" s="1" customFormat="1" ht="15.15" customHeight="1" x14ac:dyDescent="0.2">
      <c r="B123" s="32"/>
      <c r="C123" s="27" t="s">
        <v>23</v>
      </c>
      <c r="F123" s="25" t="str">
        <f>E17</f>
        <v xml:space="preserve"> </v>
      </c>
      <c r="I123" s="27" t="s">
        <v>28</v>
      </c>
      <c r="J123" s="30" t="str">
        <f>E23</f>
        <v xml:space="preserve"> </v>
      </c>
      <c r="L123" s="32"/>
    </row>
    <row r="124" spans="2:63" s="1" customFormat="1" ht="15.15" customHeight="1" x14ac:dyDescent="0.2">
      <c r="B124" s="32"/>
      <c r="C124" s="27" t="s">
        <v>26</v>
      </c>
      <c r="F124" s="25" t="str">
        <f>IF(E20="","",E20)</f>
        <v>Vyplň údaj</v>
      </c>
      <c r="I124" s="27" t="s">
        <v>30</v>
      </c>
      <c r="J124" s="30" t="str">
        <f>E26</f>
        <v xml:space="preserve"> </v>
      </c>
      <c r="L124" s="32"/>
    </row>
    <row r="125" spans="2:63" s="1" customFormat="1" ht="10.35" customHeight="1" x14ac:dyDescent="0.2">
      <c r="B125" s="32"/>
      <c r="L125" s="32"/>
    </row>
    <row r="126" spans="2:63" s="9" customFormat="1" ht="29.25" customHeight="1" x14ac:dyDescent="0.2">
      <c r="B126" s="118"/>
      <c r="C126" s="119" t="s">
        <v>193</v>
      </c>
      <c r="D126" s="120" t="s">
        <v>57</v>
      </c>
      <c r="E126" s="120" t="s">
        <v>53</v>
      </c>
      <c r="F126" s="120" t="s">
        <v>54</v>
      </c>
      <c r="G126" s="120" t="s">
        <v>194</v>
      </c>
      <c r="H126" s="120" t="s">
        <v>195</v>
      </c>
      <c r="I126" s="120" t="s">
        <v>196</v>
      </c>
      <c r="J126" s="121" t="s">
        <v>188</v>
      </c>
      <c r="K126" s="122" t="s">
        <v>197</v>
      </c>
      <c r="L126" s="118"/>
      <c r="M126" s="62" t="s">
        <v>1</v>
      </c>
      <c r="N126" s="63" t="s">
        <v>36</v>
      </c>
      <c r="O126" s="63" t="s">
        <v>198</v>
      </c>
      <c r="P126" s="63" t="s">
        <v>199</v>
      </c>
      <c r="Q126" s="63" t="s">
        <v>200</v>
      </c>
      <c r="R126" s="63" t="s">
        <v>201</v>
      </c>
      <c r="S126" s="63" t="s">
        <v>202</v>
      </c>
      <c r="T126" s="64" t="s">
        <v>203</v>
      </c>
    </row>
    <row r="127" spans="2:63" s="1" customFormat="1" ht="22.8" customHeight="1" x14ac:dyDescent="0.3">
      <c r="B127" s="32"/>
      <c r="C127" s="67" t="s">
        <v>189</v>
      </c>
      <c r="J127" s="123">
        <f>BK127</f>
        <v>0</v>
      </c>
      <c r="L127" s="32"/>
      <c r="M127" s="65"/>
      <c r="N127" s="56"/>
      <c r="O127" s="56"/>
      <c r="P127" s="124">
        <f>P128+P346</f>
        <v>0</v>
      </c>
      <c r="Q127" s="56"/>
      <c r="R127" s="124">
        <f>R128+R346</f>
        <v>5708.4022465599992</v>
      </c>
      <c r="S127" s="56"/>
      <c r="T127" s="125">
        <f>T128+T346</f>
        <v>4888.7021999999997</v>
      </c>
      <c r="AT127" s="17" t="s">
        <v>71</v>
      </c>
      <c r="AU127" s="17" t="s">
        <v>190</v>
      </c>
      <c r="BK127" s="126">
        <f>BK128+BK346</f>
        <v>0</v>
      </c>
    </row>
    <row r="128" spans="2:63" s="10" customFormat="1" ht="25.95" customHeight="1" x14ac:dyDescent="0.25">
      <c r="B128" s="127"/>
      <c r="D128" s="128" t="s">
        <v>71</v>
      </c>
      <c r="E128" s="129" t="s">
        <v>229</v>
      </c>
      <c r="F128" s="129" t="s">
        <v>230</v>
      </c>
      <c r="I128" s="130"/>
      <c r="J128" s="131">
        <f>BK128</f>
        <v>0</v>
      </c>
      <c r="L128" s="127"/>
      <c r="M128" s="132"/>
      <c r="P128" s="133">
        <f>P129+P274+P284+P295+P318</f>
        <v>0</v>
      </c>
      <c r="R128" s="133">
        <f>R129+R274+R284+R295+R318</f>
        <v>5708.4022465599992</v>
      </c>
      <c r="T128" s="134">
        <f>T129+T274+T284+T295+T318</f>
        <v>4888.7021999999997</v>
      </c>
      <c r="AR128" s="128" t="s">
        <v>80</v>
      </c>
      <c r="AT128" s="135" t="s">
        <v>71</v>
      </c>
      <c r="AU128" s="135" t="s">
        <v>72</v>
      </c>
      <c r="AY128" s="128" t="s">
        <v>207</v>
      </c>
      <c r="BK128" s="136">
        <f>BK129+BK274+BK284+BK295+BK318</f>
        <v>0</v>
      </c>
    </row>
    <row r="129" spans="2:65" s="10" customFormat="1" ht="22.8" customHeight="1" x14ac:dyDescent="0.25">
      <c r="B129" s="127"/>
      <c r="D129" s="128" t="s">
        <v>71</v>
      </c>
      <c r="E129" s="170" t="s">
        <v>80</v>
      </c>
      <c r="F129" s="170" t="s">
        <v>231</v>
      </c>
      <c r="I129" s="130"/>
      <c r="J129" s="171">
        <f>BK129</f>
        <v>0</v>
      </c>
      <c r="L129" s="127"/>
      <c r="M129" s="132"/>
      <c r="P129" s="133">
        <f>SUM(P130:P273)</f>
        <v>0</v>
      </c>
      <c r="R129" s="133">
        <f>SUM(R130:R273)</f>
        <v>2515.8777999999998</v>
      </c>
      <c r="T129" s="134">
        <f>SUM(T130:T273)</f>
        <v>4888.7021999999997</v>
      </c>
      <c r="AR129" s="128" t="s">
        <v>80</v>
      </c>
      <c r="AT129" s="135" t="s">
        <v>71</v>
      </c>
      <c r="AU129" s="135" t="s">
        <v>80</v>
      </c>
      <c r="AY129" s="128" t="s">
        <v>207</v>
      </c>
      <c r="BK129" s="136">
        <f>SUM(BK130:BK273)</f>
        <v>0</v>
      </c>
    </row>
    <row r="130" spans="2:65" s="1" customFormat="1" ht="37.799999999999997" customHeight="1" x14ac:dyDescent="0.2">
      <c r="B130" s="137"/>
      <c r="C130" s="138" t="s">
        <v>80</v>
      </c>
      <c r="D130" s="192" t="s">
        <v>208</v>
      </c>
      <c r="E130" s="139" t="s">
        <v>631</v>
      </c>
      <c r="F130" s="140" t="s">
        <v>632</v>
      </c>
      <c r="G130" s="141" t="s">
        <v>235</v>
      </c>
      <c r="H130" s="142">
        <v>256.5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1047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1048</v>
      </c>
      <c r="H131" s="156">
        <v>256.5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37.799999999999997" customHeight="1" x14ac:dyDescent="0.2">
      <c r="B132" s="137"/>
      <c r="C132" s="138" t="s">
        <v>91</v>
      </c>
      <c r="D132" s="192" t="s">
        <v>208</v>
      </c>
      <c r="E132" s="139" t="s">
        <v>443</v>
      </c>
      <c r="F132" s="140" t="s">
        <v>444</v>
      </c>
      <c r="G132" s="141" t="s">
        <v>269</v>
      </c>
      <c r="H132" s="142">
        <v>51.3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1049</v>
      </c>
    </row>
    <row r="133" spans="2:65" s="1" customFormat="1" ht="19.2" x14ac:dyDescent="0.2">
      <c r="B133" s="32"/>
      <c r="D133" s="153" t="s">
        <v>220</v>
      </c>
      <c r="F133" s="160" t="s">
        <v>446</v>
      </c>
      <c r="I133" s="161"/>
      <c r="L133" s="32"/>
      <c r="M133" s="162"/>
      <c r="T133" s="59"/>
      <c r="AT133" s="17" t="s">
        <v>220</v>
      </c>
      <c r="AU133" s="17" t="s">
        <v>91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1050</v>
      </c>
      <c r="H134" s="156">
        <v>51.3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37.799999999999997" customHeight="1" x14ac:dyDescent="0.2">
      <c r="B135" s="137"/>
      <c r="C135" s="138" t="s">
        <v>275</v>
      </c>
      <c r="D135" s="192" t="s">
        <v>208</v>
      </c>
      <c r="E135" s="139" t="s">
        <v>452</v>
      </c>
      <c r="F135" s="140" t="s">
        <v>453</v>
      </c>
      <c r="G135" s="141" t="s">
        <v>269</v>
      </c>
      <c r="H135" s="142">
        <v>51.3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1051</v>
      </c>
    </row>
    <row r="136" spans="2:65" s="1" customFormat="1" ht="19.2" x14ac:dyDescent="0.2">
      <c r="B136" s="32"/>
      <c r="D136" s="153" t="s">
        <v>220</v>
      </c>
      <c r="F136" s="160" t="s">
        <v>446</v>
      </c>
      <c r="I136" s="161"/>
      <c r="L136" s="32"/>
      <c r="M136" s="162"/>
      <c r="T136" s="59"/>
      <c r="AT136" s="17" t="s">
        <v>220</v>
      </c>
      <c r="AU136" s="17" t="s">
        <v>91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1050</v>
      </c>
      <c r="H137" s="156">
        <v>51.3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44.25" customHeight="1" x14ac:dyDescent="0.2">
      <c r="B138" s="137"/>
      <c r="C138" s="138" t="s">
        <v>236</v>
      </c>
      <c r="D138" s="192" t="s">
        <v>208</v>
      </c>
      <c r="E138" s="139" t="s">
        <v>456</v>
      </c>
      <c r="F138" s="140" t="s">
        <v>457</v>
      </c>
      <c r="G138" s="141" t="s">
        <v>269</v>
      </c>
      <c r="H138" s="142">
        <v>1128.5999999999999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1052</v>
      </c>
    </row>
    <row r="139" spans="2:65" s="1" customFormat="1" ht="19.2" x14ac:dyDescent="0.2">
      <c r="B139" s="32"/>
      <c r="D139" s="153" t="s">
        <v>220</v>
      </c>
      <c r="F139" s="160" t="s">
        <v>639</v>
      </c>
      <c r="I139" s="161"/>
      <c r="L139" s="32"/>
      <c r="M139" s="162"/>
      <c r="T139" s="59"/>
      <c r="AT139" s="17" t="s">
        <v>220</v>
      </c>
      <c r="AU139" s="17" t="s">
        <v>91</v>
      </c>
    </row>
    <row r="140" spans="2:65" s="11" customFormat="1" x14ac:dyDescent="0.2">
      <c r="B140" s="152"/>
      <c r="D140" s="153" t="s">
        <v>214</v>
      </c>
      <c r="E140" s="154" t="s">
        <v>1</v>
      </c>
      <c r="F140" s="155" t="s">
        <v>1053</v>
      </c>
      <c r="H140" s="156">
        <v>1128.5999999999999</v>
      </c>
      <c r="I140" s="157"/>
      <c r="L140" s="152"/>
      <c r="M140" s="158"/>
      <c r="T140" s="159"/>
      <c r="AT140" s="154" t="s">
        <v>214</v>
      </c>
      <c r="AU140" s="154" t="s">
        <v>91</v>
      </c>
      <c r="AV140" s="11" t="s">
        <v>91</v>
      </c>
      <c r="AW140" s="11" t="s">
        <v>29</v>
      </c>
      <c r="AX140" s="11" t="s">
        <v>80</v>
      </c>
      <c r="AY140" s="154" t="s">
        <v>207</v>
      </c>
    </row>
    <row r="141" spans="2:65" s="1" customFormat="1" ht="24.15" customHeight="1" x14ac:dyDescent="0.2">
      <c r="B141" s="137"/>
      <c r="C141" s="138" t="s">
        <v>206</v>
      </c>
      <c r="D141" s="192" t="s">
        <v>208</v>
      </c>
      <c r="E141" s="139" t="s">
        <v>641</v>
      </c>
      <c r="F141" s="140" t="s">
        <v>642</v>
      </c>
      <c r="G141" s="141" t="s">
        <v>269</v>
      </c>
      <c r="H141" s="142">
        <v>51.3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1054</v>
      </c>
    </row>
    <row r="142" spans="2:65" s="1" customFormat="1" ht="19.2" x14ac:dyDescent="0.2">
      <c r="B142" s="32"/>
      <c r="D142" s="153" t="s">
        <v>220</v>
      </c>
      <c r="F142" s="160" t="s">
        <v>446</v>
      </c>
      <c r="I142" s="161"/>
      <c r="L142" s="32"/>
      <c r="M142" s="162"/>
      <c r="T142" s="59"/>
      <c r="AT142" s="17" t="s">
        <v>220</v>
      </c>
      <c r="AU142" s="17" t="s">
        <v>91</v>
      </c>
    </row>
    <row r="143" spans="2:65" s="11" customFormat="1" x14ac:dyDescent="0.2">
      <c r="B143" s="152"/>
      <c r="D143" s="153" t="s">
        <v>214</v>
      </c>
      <c r="E143" s="154" t="s">
        <v>1</v>
      </c>
      <c r="F143" s="155" t="s">
        <v>1050</v>
      </c>
      <c r="H143" s="156">
        <v>51.3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80</v>
      </c>
      <c r="AY143" s="154" t="s">
        <v>207</v>
      </c>
    </row>
    <row r="144" spans="2:65" s="1" customFormat="1" ht="33" customHeight="1" x14ac:dyDescent="0.2">
      <c r="B144" s="137"/>
      <c r="C144" s="138" t="s">
        <v>311</v>
      </c>
      <c r="D144" s="193" t="s">
        <v>208</v>
      </c>
      <c r="E144" s="139" t="s">
        <v>644</v>
      </c>
      <c r="F144" s="140" t="s">
        <v>645</v>
      </c>
      <c r="G144" s="141" t="s">
        <v>235</v>
      </c>
      <c r="H144" s="142">
        <v>2090.4</v>
      </c>
      <c r="I144" s="143"/>
      <c r="J144" s="144">
        <f>ROUND(I144*H144,2)</f>
        <v>0</v>
      </c>
      <c r="K144" s="145"/>
      <c r="L144" s="32"/>
      <c r="M144" s="146" t="s">
        <v>1</v>
      </c>
      <c r="N144" s="147" t="s">
        <v>38</v>
      </c>
      <c r="P144" s="148">
        <f>O144*H144</f>
        <v>0</v>
      </c>
      <c r="Q144" s="148">
        <v>0</v>
      </c>
      <c r="R144" s="148">
        <f>Q144*H144</f>
        <v>0</v>
      </c>
      <c r="S144" s="148">
        <v>0.11</v>
      </c>
      <c r="T144" s="149">
        <f>S144*H144</f>
        <v>229.94400000000002</v>
      </c>
      <c r="AR144" s="150" t="s">
        <v>236</v>
      </c>
      <c r="AT144" s="150" t="s">
        <v>208</v>
      </c>
      <c r="AU144" s="150" t="s">
        <v>91</v>
      </c>
      <c r="AY144" s="17" t="s">
        <v>207</v>
      </c>
      <c r="BE144" s="151">
        <f>IF(N144="základná",J144,0)</f>
        <v>0</v>
      </c>
      <c r="BF144" s="151">
        <f>IF(N144="znížená",J144,0)</f>
        <v>0</v>
      </c>
      <c r="BG144" s="151">
        <f>IF(N144="zákl. prenesená",J144,0)</f>
        <v>0</v>
      </c>
      <c r="BH144" s="151">
        <f>IF(N144="zníž. prenesená",J144,0)</f>
        <v>0</v>
      </c>
      <c r="BI144" s="151">
        <f>IF(N144="nulová",J144,0)</f>
        <v>0</v>
      </c>
      <c r="BJ144" s="17" t="s">
        <v>91</v>
      </c>
      <c r="BK144" s="151">
        <f>ROUND(I144*H144,2)</f>
        <v>0</v>
      </c>
      <c r="BL144" s="17" t="s">
        <v>236</v>
      </c>
      <c r="BM144" s="150" t="s">
        <v>1055</v>
      </c>
    </row>
    <row r="145" spans="2:65" s="11" customFormat="1" ht="20.399999999999999" x14ac:dyDescent="0.2">
      <c r="B145" s="152"/>
      <c r="D145" s="153" t="s">
        <v>214</v>
      </c>
      <c r="E145" s="154" t="s">
        <v>1</v>
      </c>
      <c r="F145" s="231" t="s">
        <v>1056</v>
      </c>
      <c r="H145" s="156">
        <v>2090.4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37.799999999999997" customHeight="1" x14ac:dyDescent="0.2">
      <c r="B146" s="137"/>
      <c r="C146" s="138" t="s">
        <v>257</v>
      </c>
      <c r="D146" s="138" t="s">
        <v>208</v>
      </c>
      <c r="E146" s="227" t="s">
        <v>384</v>
      </c>
      <c r="F146" s="228" t="s">
        <v>385</v>
      </c>
      <c r="G146" s="229" t="s">
        <v>235</v>
      </c>
      <c r="H146" s="230">
        <v>2090.4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0.22</v>
      </c>
      <c r="T146" s="149">
        <f>S146*H146</f>
        <v>459.88800000000003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1057</v>
      </c>
    </row>
    <row r="147" spans="2:65" s="11" customFormat="1" ht="20.399999999999999" x14ac:dyDescent="0.2">
      <c r="B147" s="152"/>
      <c r="D147" s="153" t="s">
        <v>214</v>
      </c>
      <c r="E147" s="154" t="s">
        <v>1</v>
      </c>
      <c r="F147" s="155" t="s">
        <v>1058</v>
      </c>
      <c r="H147" s="156">
        <v>2090.4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80</v>
      </c>
      <c r="AY147" s="154" t="s">
        <v>207</v>
      </c>
    </row>
    <row r="148" spans="2:65" s="1" customFormat="1" ht="44.25" customHeight="1" x14ac:dyDescent="0.2">
      <c r="B148" s="137"/>
      <c r="C148" s="138" t="s">
        <v>316</v>
      </c>
      <c r="D148" s="193" t="s">
        <v>208</v>
      </c>
      <c r="E148" s="139" t="s">
        <v>325</v>
      </c>
      <c r="F148" s="140" t="s">
        <v>326</v>
      </c>
      <c r="G148" s="141" t="s">
        <v>235</v>
      </c>
      <c r="H148" s="142">
        <v>2257.6320000000001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38</v>
      </c>
      <c r="P148" s="148">
        <f>O148*H148</f>
        <v>0</v>
      </c>
      <c r="Q148" s="148">
        <v>0</v>
      </c>
      <c r="R148" s="148">
        <f>Q148*H148</f>
        <v>0</v>
      </c>
      <c r="S148" s="148">
        <v>0.23499999999999999</v>
      </c>
      <c r="T148" s="149">
        <f>S148*H148</f>
        <v>530.54351999999994</v>
      </c>
      <c r="AR148" s="150" t="s">
        <v>236</v>
      </c>
      <c r="AT148" s="150" t="s">
        <v>208</v>
      </c>
      <c r="AU148" s="150" t="s">
        <v>91</v>
      </c>
      <c r="AY148" s="17" t="s">
        <v>207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91</v>
      </c>
      <c r="BK148" s="151">
        <f>ROUND(I148*H148,2)</f>
        <v>0</v>
      </c>
      <c r="BL148" s="17" t="s">
        <v>236</v>
      </c>
      <c r="BM148" s="150" t="s">
        <v>1059</v>
      </c>
    </row>
    <row r="149" spans="2:65" s="11" customFormat="1" ht="20.399999999999999" x14ac:dyDescent="0.2">
      <c r="B149" s="152"/>
      <c r="D149" s="153" t="s">
        <v>214</v>
      </c>
      <c r="E149" s="154" t="s">
        <v>1</v>
      </c>
      <c r="F149" s="231" t="s">
        <v>1060</v>
      </c>
      <c r="H149" s="156">
        <v>2090.4</v>
      </c>
      <c r="I149" s="157"/>
      <c r="L149" s="152"/>
      <c r="M149" s="158"/>
      <c r="T149" s="159"/>
      <c r="AT149" s="154" t="s">
        <v>214</v>
      </c>
      <c r="AU149" s="154" t="s">
        <v>91</v>
      </c>
      <c r="AV149" s="11" t="s">
        <v>91</v>
      </c>
      <c r="AW149" s="11" t="s">
        <v>29</v>
      </c>
      <c r="AX149" s="11" t="s">
        <v>80</v>
      </c>
      <c r="AY149" s="154" t="s">
        <v>207</v>
      </c>
    </row>
    <row r="150" spans="2:65" s="11" customFormat="1" x14ac:dyDescent="0.2">
      <c r="B150" s="152"/>
      <c r="D150" s="153" t="s">
        <v>214</v>
      </c>
      <c r="F150" s="155" t="s">
        <v>1061</v>
      </c>
      <c r="H150" s="156">
        <v>2257.6320000000001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3</v>
      </c>
      <c r="AX150" s="11" t="s">
        <v>80</v>
      </c>
      <c r="AY150" s="154" t="s">
        <v>207</v>
      </c>
    </row>
    <row r="151" spans="2:65" s="1" customFormat="1" ht="44.25" customHeight="1" x14ac:dyDescent="0.2">
      <c r="B151" s="137"/>
      <c r="C151" s="138" t="s">
        <v>320</v>
      </c>
      <c r="D151" s="138" t="s">
        <v>208</v>
      </c>
      <c r="E151" s="139" t="s">
        <v>325</v>
      </c>
      <c r="F151" s="140" t="s">
        <v>326</v>
      </c>
      <c r="G151" s="141" t="s">
        <v>235</v>
      </c>
      <c r="H151" s="142">
        <v>294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0.23499999999999999</v>
      </c>
      <c r="T151" s="149">
        <f>S151*H151</f>
        <v>69.089999999999989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1062</v>
      </c>
    </row>
    <row r="152" spans="2:65" s="13" customFormat="1" x14ac:dyDescent="0.2">
      <c r="B152" s="172"/>
      <c r="D152" s="153" t="s">
        <v>214</v>
      </c>
      <c r="E152" s="173" t="s">
        <v>1</v>
      </c>
      <c r="F152" s="174" t="s">
        <v>1063</v>
      </c>
      <c r="H152" s="173" t="s">
        <v>1</v>
      </c>
      <c r="I152" s="175"/>
      <c r="L152" s="172"/>
      <c r="M152" s="176"/>
      <c r="T152" s="177"/>
      <c r="AT152" s="173" t="s">
        <v>214</v>
      </c>
      <c r="AU152" s="173" t="s">
        <v>91</v>
      </c>
      <c r="AV152" s="13" t="s">
        <v>80</v>
      </c>
      <c r="AW152" s="13" t="s">
        <v>29</v>
      </c>
      <c r="AX152" s="13" t="s">
        <v>72</v>
      </c>
      <c r="AY152" s="173" t="s">
        <v>207</v>
      </c>
    </row>
    <row r="153" spans="2:65" s="11" customFormat="1" x14ac:dyDescent="0.2">
      <c r="B153" s="152"/>
      <c r="D153" s="153" t="s">
        <v>214</v>
      </c>
      <c r="E153" s="154" t="s">
        <v>1</v>
      </c>
      <c r="F153" s="155" t="s">
        <v>1064</v>
      </c>
      <c r="H153" s="156">
        <v>294</v>
      </c>
      <c r="I153" s="157"/>
      <c r="L153" s="152"/>
      <c r="M153" s="158"/>
      <c r="T153" s="159"/>
      <c r="AT153" s="154" t="s">
        <v>214</v>
      </c>
      <c r="AU153" s="154" t="s">
        <v>91</v>
      </c>
      <c r="AV153" s="11" t="s">
        <v>91</v>
      </c>
      <c r="AW153" s="11" t="s">
        <v>29</v>
      </c>
      <c r="AX153" s="11" t="s">
        <v>80</v>
      </c>
      <c r="AY153" s="154" t="s">
        <v>207</v>
      </c>
    </row>
    <row r="154" spans="2:65" s="1" customFormat="1" ht="24.15" customHeight="1" x14ac:dyDescent="0.2">
      <c r="B154" s="137"/>
      <c r="C154" s="138" t="s">
        <v>324</v>
      </c>
      <c r="D154" s="138" t="s">
        <v>208</v>
      </c>
      <c r="E154" s="139" t="s">
        <v>657</v>
      </c>
      <c r="F154" s="140" t="s">
        <v>658</v>
      </c>
      <c r="G154" s="141" t="s">
        <v>269</v>
      </c>
      <c r="H154" s="142">
        <v>1430</v>
      </c>
      <c r="I154" s="143"/>
      <c r="J154" s="144">
        <f>ROUND(I154*H154,2)</f>
        <v>0</v>
      </c>
      <c r="K154" s="145"/>
      <c r="L154" s="32"/>
      <c r="M154" s="146" t="s">
        <v>1</v>
      </c>
      <c r="N154" s="147" t="s">
        <v>38</v>
      </c>
      <c r="P154" s="148">
        <f>O154*H154</f>
        <v>0</v>
      </c>
      <c r="Q154" s="148">
        <v>0</v>
      </c>
      <c r="R154" s="148">
        <f>Q154*H154</f>
        <v>0</v>
      </c>
      <c r="S154" s="148">
        <v>1.8</v>
      </c>
      <c r="T154" s="149">
        <f>S154*H154</f>
        <v>2574</v>
      </c>
      <c r="AR154" s="150" t="s">
        <v>236</v>
      </c>
      <c r="AT154" s="150" t="s">
        <v>208</v>
      </c>
      <c r="AU154" s="150" t="s">
        <v>91</v>
      </c>
      <c r="AY154" s="17" t="s">
        <v>207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7" t="s">
        <v>91</v>
      </c>
      <c r="BK154" s="151">
        <f>ROUND(I154*H154,2)</f>
        <v>0</v>
      </c>
      <c r="BL154" s="17" t="s">
        <v>236</v>
      </c>
      <c r="BM154" s="150" t="s">
        <v>1065</v>
      </c>
    </row>
    <row r="155" spans="2:65" s="13" customFormat="1" x14ac:dyDescent="0.2">
      <c r="B155" s="172"/>
      <c r="D155" s="153" t="s">
        <v>214</v>
      </c>
      <c r="E155" s="173" t="s">
        <v>1</v>
      </c>
      <c r="F155" s="174" t="s">
        <v>1063</v>
      </c>
      <c r="H155" s="173" t="s">
        <v>1</v>
      </c>
      <c r="I155" s="175"/>
      <c r="L155" s="172"/>
      <c r="M155" s="176"/>
      <c r="T155" s="177"/>
      <c r="AT155" s="173" t="s">
        <v>214</v>
      </c>
      <c r="AU155" s="173" t="s">
        <v>91</v>
      </c>
      <c r="AV155" s="13" t="s">
        <v>80</v>
      </c>
      <c r="AW155" s="13" t="s">
        <v>29</v>
      </c>
      <c r="AX155" s="13" t="s">
        <v>72</v>
      </c>
      <c r="AY155" s="173" t="s">
        <v>207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1066</v>
      </c>
      <c r="H156" s="156">
        <v>95.2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1067</v>
      </c>
      <c r="H157" s="156">
        <v>1334.8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1430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37.799999999999997" customHeight="1" x14ac:dyDescent="0.2">
      <c r="B159" s="137"/>
      <c r="C159" s="138" t="s">
        <v>330</v>
      </c>
      <c r="D159" s="193" t="s">
        <v>208</v>
      </c>
      <c r="E159" s="139" t="s">
        <v>662</v>
      </c>
      <c r="F159" s="140" t="s">
        <v>663</v>
      </c>
      <c r="G159" s="141" t="s">
        <v>235</v>
      </c>
      <c r="H159" s="142">
        <v>2403.96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0.23499999999999999</v>
      </c>
      <c r="T159" s="149">
        <f>S159*H159</f>
        <v>564.93060000000003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1068</v>
      </c>
    </row>
    <row r="160" spans="2:65" s="11" customFormat="1" ht="20.399999999999999" x14ac:dyDescent="0.2">
      <c r="B160" s="152"/>
      <c r="D160" s="153" t="s">
        <v>214</v>
      </c>
      <c r="E160" s="154" t="s">
        <v>1</v>
      </c>
      <c r="F160" s="155" t="s">
        <v>1069</v>
      </c>
      <c r="H160" s="156">
        <v>2090.4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1" customFormat="1" x14ac:dyDescent="0.2">
      <c r="B161" s="152"/>
      <c r="D161" s="153" t="s">
        <v>214</v>
      </c>
      <c r="F161" s="155" t="s">
        <v>1070</v>
      </c>
      <c r="H161" s="156">
        <v>2403.96</v>
      </c>
      <c r="I161" s="157"/>
      <c r="L161" s="152"/>
      <c r="M161" s="158"/>
      <c r="T161" s="159"/>
      <c r="AT161" s="154" t="s">
        <v>214</v>
      </c>
      <c r="AU161" s="154" t="s">
        <v>91</v>
      </c>
      <c r="AV161" s="11" t="s">
        <v>91</v>
      </c>
      <c r="AW161" s="11" t="s">
        <v>3</v>
      </c>
      <c r="AX161" s="11" t="s">
        <v>80</v>
      </c>
      <c r="AY161" s="154" t="s">
        <v>207</v>
      </c>
    </row>
    <row r="162" spans="2:65" s="1" customFormat="1" ht="37.799999999999997" customHeight="1" x14ac:dyDescent="0.2">
      <c r="B162" s="137"/>
      <c r="C162" s="138" t="s">
        <v>334</v>
      </c>
      <c r="D162" s="193" t="s">
        <v>208</v>
      </c>
      <c r="E162" s="139" t="s">
        <v>384</v>
      </c>
      <c r="F162" s="140" t="s">
        <v>385</v>
      </c>
      <c r="G162" s="141" t="s">
        <v>235</v>
      </c>
      <c r="H162" s="142">
        <v>2090.4</v>
      </c>
      <c r="I162" s="143"/>
      <c r="J162" s="144">
        <f>ROUND(I162*H162,2)</f>
        <v>0</v>
      </c>
      <c r="K162" s="145"/>
      <c r="L162" s="32"/>
      <c r="M162" s="146" t="s">
        <v>1</v>
      </c>
      <c r="N162" s="147" t="s">
        <v>38</v>
      </c>
      <c r="P162" s="148">
        <f>O162*H162</f>
        <v>0</v>
      </c>
      <c r="Q162" s="148">
        <v>0</v>
      </c>
      <c r="R162" s="148">
        <f>Q162*H162</f>
        <v>0</v>
      </c>
      <c r="S162" s="148">
        <v>0.22</v>
      </c>
      <c r="T162" s="149">
        <f>S162*H162</f>
        <v>459.88800000000003</v>
      </c>
      <c r="AR162" s="150" t="s">
        <v>236</v>
      </c>
      <c r="AT162" s="150" t="s">
        <v>208</v>
      </c>
      <c r="AU162" s="150" t="s">
        <v>91</v>
      </c>
      <c r="AY162" s="17" t="s">
        <v>207</v>
      </c>
      <c r="BE162" s="151">
        <f>IF(N162="základná",J162,0)</f>
        <v>0</v>
      </c>
      <c r="BF162" s="151">
        <f>IF(N162="znížená",J162,0)</f>
        <v>0</v>
      </c>
      <c r="BG162" s="151">
        <f>IF(N162="zákl. prenesená",J162,0)</f>
        <v>0</v>
      </c>
      <c r="BH162" s="151">
        <f>IF(N162="zníž. prenesená",J162,0)</f>
        <v>0</v>
      </c>
      <c r="BI162" s="151">
        <f>IF(N162="nulová",J162,0)</f>
        <v>0</v>
      </c>
      <c r="BJ162" s="17" t="s">
        <v>91</v>
      </c>
      <c r="BK162" s="151">
        <f>ROUND(I162*H162,2)</f>
        <v>0</v>
      </c>
      <c r="BL162" s="17" t="s">
        <v>236</v>
      </c>
      <c r="BM162" s="150" t="s">
        <v>1071</v>
      </c>
    </row>
    <row r="163" spans="2:65" s="11" customFormat="1" ht="20.399999999999999" x14ac:dyDescent="0.2">
      <c r="B163" s="152"/>
      <c r="D163" s="153" t="s">
        <v>214</v>
      </c>
      <c r="E163" s="154" t="s">
        <v>1</v>
      </c>
      <c r="F163" s="155" t="s">
        <v>1072</v>
      </c>
      <c r="H163" s="156">
        <v>2090.4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16.5" customHeight="1" x14ac:dyDescent="0.2">
      <c r="B164" s="137"/>
      <c r="C164" s="138" t="s">
        <v>337</v>
      </c>
      <c r="D164" s="138" t="s">
        <v>208</v>
      </c>
      <c r="E164" s="139" t="s">
        <v>669</v>
      </c>
      <c r="F164" s="140" t="s">
        <v>670</v>
      </c>
      <c r="G164" s="141" t="s">
        <v>235</v>
      </c>
      <c r="H164" s="142">
        <v>2090.4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2.0000000000000001E-4</v>
      </c>
      <c r="T164" s="149">
        <f>S164*H164</f>
        <v>0.41808000000000006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1073</v>
      </c>
    </row>
    <row r="165" spans="2:65" s="13" customFormat="1" x14ac:dyDescent="0.2">
      <c r="B165" s="172"/>
      <c r="D165" s="153" t="s">
        <v>214</v>
      </c>
      <c r="E165" s="173" t="s">
        <v>1</v>
      </c>
      <c r="F165" s="174" t="s">
        <v>1063</v>
      </c>
      <c r="H165" s="173" t="s">
        <v>1</v>
      </c>
      <c r="I165" s="175"/>
      <c r="L165" s="172"/>
      <c r="M165" s="176"/>
      <c r="T165" s="177"/>
      <c r="AT165" s="173" t="s">
        <v>214</v>
      </c>
      <c r="AU165" s="173" t="s">
        <v>91</v>
      </c>
      <c r="AV165" s="13" t="s">
        <v>80</v>
      </c>
      <c r="AW165" s="13" t="s">
        <v>29</v>
      </c>
      <c r="AX165" s="13" t="s">
        <v>72</v>
      </c>
      <c r="AY165" s="173" t="s">
        <v>207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1074</v>
      </c>
      <c r="H166" s="156">
        <v>2090.4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80</v>
      </c>
      <c r="AY166" s="154" t="s">
        <v>207</v>
      </c>
    </row>
    <row r="167" spans="2:65" s="1" customFormat="1" ht="33" customHeight="1" x14ac:dyDescent="0.2">
      <c r="B167" s="137"/>
      <c r="C167" s="138" t="s">
        <v>341</v>
      </c>
      <c r="D167" s="204" t="s">
        <v>208</v>
      </c>
      <c r="E167" s="139" t="s">
        <v>673</v>
      </c>
      <c r="F167" s="140" t="s">
        <v>674</v>
      </c>
      <c r="G167" s="141" t="s">
        <v>269</v>
      </c>
      <c r="H167" s="142">
        <v>1312.1</v>
      </c>
      <c r="I167" s="143"/>
      <c r="J167" s="144">
        <f>ROUND(I167*H167,2)</f>
        <v>0</v>
      </c>
      <c r="K167" s="145"/>
      <c r="L167" s="32"/>
      <c r="M167" s="146" t="s">
        <v>1</v>
      </c>
      <c r="N167" s="147" t="s">
        <v>38</v>
      </c>
      <c r="P167" s="148">
        <f>O167*H167</f>
        <v>0</v>
      </c>
      <c r="Q167" s="148">
        <v>0</v>
      </c>
      <c r="R167" s="148">
        <f>Q167*H167</f>
        <v>0</v>
      </c>
      <c r="S167" s="148">
        <v>0</v>
      </c>
      <c r="T167" s="149">
        <f>S167*H167</f>
        <v>0</v>
      </c>
      <c r="AR167" s="150" t="s">
        <v>236</v>
      </c>
      <c r="AT167" s="150" t="s">
        <v>208</v>
      </c>
      <c r="AU167" s="150" t="s">
        <v>91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236</v>
      </c>
      <c r="BM167" s="150" t="s">
        <v>1075</v>
      </c>
    </row>
    <row r="168" spans="2:65" s="13" customFormat="1" x14ac:dyDescent="0.2">
      <c r="B168" s="172"/>
      <c r="D168" s="153" t="s">
        <v>214</v>
      </c>
      <c r="E168" s="173" t="s">
        <v>1</v>
      </c>
      <c r="F168" s="174" t="s">
        <v>1063</v>
      </c>
      <c r="H168" s="173" t="s">
        <v>1</v>
      </c>
      <c r="I168" s="175"/>
      <c r="L168" s="172"/>
      <c r="M168" s="176"/>
      <c r="T168" s="177"/>
      <c r="AT168" s="173" t="s">
        <v>214</v>
      </c>
      <c r="AU168" s="173" t="s">
        <v>91</v>
      </c>
      <c r="AV168" s="13" t="s">
        <v>80</v>
      </c>
      <c r="AW168" s="13" t="s">
        <v>29</v>
      </c>
      <c r="AX168" s="13" t="s">
        <v>72</v>
      </c>
      <c r="AY168" s="173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1076</v>
      </c>
      <c r="H169" s="156">
        <v>1312.1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80</v>
      </c>
      <c r="AY169" s="154" t="s">
        <v>207</v>
      </c>
    </row>
    <row r="170" spans="2:65" s="1" customFormat="1" ht="37.799999999999997" customHeight="1" x14ac:dyDescent="0.2">
      <c r="B170" s="137"/>
      <c r="C170" s="138" t="s">
        <v>344</v>
      </c>
      <c r="D170" s="204" t="s">
        <v>208</v>
      </c>
      <c r="E170" s="139" t="s">
        <v>677</v>
      </c>
      <c r="F170" s="140" t="s">
        <v>678</v>
      </c>
      <c r="G170" s="141" t="s">
        <v>269</v>
      </c>
      <c r="H170" s="142">
        <v>1312.1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1077</v>
      </c>
    </row>
    <row r="171" spans="2:65" s="1" customFormat="1" ht="28.8" x14ac:dyDescent="0.2">
      <c r="B171" s="32"/>
      <c r="D171" s="153" t="s">
        <v>220</v>
      </c>
      <c r="F171" s="160" t="s">
        <v>1078</v>
      </c>
      <c r="I171" s="161"/>
      <c r="L171" s="32"/>
      <c r="M171" s="162"/>
      <c r="T171" s="59"/>
      <c r="AT171" s="17" t="s">
        <v>220</v>
      </c>
      <c r="AU171" s="17" t="s">
        <v>91</v>
      </c>
    </row>
    <row r="172" spans="2:65" s="13" customFormat="1" x14ac:dyDescent="0.2">
      <c r="B172" s="172"/>
      <c r="D172" s="153" t="s">
        <v>214</v>
      </c>
      <c r="E172" s="173" t="s">
        <v>1</v>
      </c>
      <c r="F172" s="174" t="s">
        <v>1063</v>
      </c>
      <c r="H172" s="173" t="s">
        <v>1</v>
      </c>
      <c r="I172" s="175"/>
      <c r="L172" s="172"/>
      <c r="M172" s="176"/>
      <c r="T172" s="177"/>
      <c r="AT172" s="173" t="s">
        <v>214</v>
      </c>
      <c r="AU172" s="173" t="s">
        <v>91</v>
      </c>
      <c r="AV172" s="13" t="s">
        <v>80</v>
      </c>
      <c r="AW172" s="13" t="s">
        <v>29</v>
      </c>
      <c r="AX172" s="13" t="s">
        <v>72</v>
      </c>
      <c r="AY172" s="173" t="s">
        <v>207</v>
      </c>
    </row>
    <row r="173" spans="2:65" s="11" customFormat="1" x14ac:dyDescent="0.2">
      <c r="B173" s="152"/>
      <c r="D173" s="153" t="s">
        <v>214</v>
      </c>
      <c r="E173" s="154" t="s">
        <v>1</v>
      </c>
      <c r="F173" s="155" t="s">
        <v>1079</v>
      </c>
      <c r="H173" s="156">
        <v>1312.1</v>
      </c>
      <c r="I173" s="157"/>
      <c r="L173" s="152"/>
      <c r="M173" s="158"/>
      <c r="T173" s="159"/>
      <c r="AT173" s="154" t="s">
        <v>214</v>
      </c>
      <c r="AU173" s="154" t="s">
        <v>91</v>
      </c>
      <c r="AV173" s="11" t="s">
        <v>91</v>
      </c>
      <c r="AW173" s="11" t="s">
        <v>29</v>
      </c>
      <c r="AX173" s="11" t="s">
        <v>80</v>
      </c>
      <c r="AY173" s="154" t="s">
        <v>207</v>
      </c>
    </row>
    <row r="174" spans="2:65" s="1" customFormat="1" ht="21.75" customHeight="1" x14ac:dyDescent="0.2">
      <c r="B174" s="137"/>
      <c r="C174" s="138" t="s">
        <v>348</v>
      </c>
      <c r="D174" s="204" t="s">
        <v>208</v>
      </c>
      <c r="E174" s="139" t="s">
        <v>437</v>
      </c>
      <c r="F174" s="140" t="s">
        <v>438</v>
      </c>
      <c r="G174" s="141" t="s">
        <v>269</v>
      </c>
      <c r="H174" s="142">
        <v>1312.1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1080</v>
      </c>
    </row>
    <row r="175" spans="2:65" s="1" customFormat="1" ht="28.8" x14ac:dyDescent="0.2">
      <c r="B175" s="32"/>
      <c r="D175" s="153" t="s">
        <v>220</v>
      </c>
      <c r="F175" s="160" t="s">
        <v>1081</v>
      </c>
      <c r="I175" s="161"/>
      <c r="L175" s="32"/>
      <c r="M175" s="162"/>
      <c r="T175" s="59"/>
      <c r="AT175" s="17" t="s">
        <v>220</v>
      </c>
      <c r="AU175" s="17" t="s">
        <v>91</v>
      </c>
    </row>
    <row r="176" spans="2:65" s="13" customFormat="1" x14ac:dyDescent="0.2">
      <c r="B176" s="172"/>
      <c r="D176" s="153" t="s">
        <v>214</v>
      </c>
      <c r="E176" s="173" t="s">
        <v>1</v>
      </c>
      <c r="F176" s="174" t="s">
        <v>1063</v>
      </c>
      <c r="H176" s="173" t="s">
        <v>1</v>
      </c>
      <c r="I176" s="175"/>
      <c r="L176" s="172"/>
      <c r="M176" s="176"/>
      <c r="T176" s="177"/>
      <c r="AT176" s="173" t="s">
        <v>214</v>
      </c>
      <c r="AU176" s="173" t="s">
        <v>91</v>
      </c>
      <c r="AV176" s="13" t="s">
        <v>80</v>
      </c>
      <c r="AW176" s="13" t="s">
        <v>29</v>
      </c>
      <c r="AX176" s="13" t="s">
        <v>72</v>
      </c>
      <c r="AY176" s="173" t="s">
        <v>207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1082</v>
      </c>
      <c r="H177" s="156">
        <v>1312.1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80</v>
      </c>
      <c r="AY177" s="154" t="s">
        <v>207</v>
      </c>
    </row>
    <row r="178" spans="2:65" s="1" customFormat="1" ht="24.15" customHeight="1" x14ac:dyDescent="0.2">
      <c r="B178" s="137"/>
      <c r="C178" s="138" t="s">
        <v>354</v>
      </c>
      <c r="D178" s="205" t="s">
        <v>208</v>
      </c>
      <c r="E178" s="139" t="s">
        <v>685</v>
      </c>
      <c r="F178" s="140" t="s">
        <v>686</v>
      </c>
      <c r="G178" s="141" t="s">
        <v>269</v>
      </c>
      <c r="H178" s="142">
        <v>80.44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1083</v>
      </c>
    </row>
    <row r="179" spans="2:65" s="11" customFormat="1" ht="20.399999999999999" x14ac:dyDescent="0.2">
      <c r="B179" s="152"/>
      <c r="D179" s="153" t="s">
        <v>214</v>
      </c>
      <c r="E179" s="154" t="s">
        <v>1</v>
      </c>
      <c r="F179" s="155" t="s">
        <v>1084</v>
      </c>
      <c r="H179" s="156">
        <v>80.44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" customFormat="1" ht="24.15" customHeight="1" x14ac:dyDescent="0.2">
      <c r="B180" s="137"/>
      <c r="C180" s="138" t="s">
        <v>358</v>
      </c>
      <c r="D180" s="205" t="s">
        <v>208</v>
      </c>
      <c r="E180" s="139" t="s">
        <v>689</v>
      </c>
      <c r="F180" s="140" t="s">
        <v>690</v>
      </c>
      <c r="G180" s="141" t="s">
        <v>269</v>
      </c>
      <c r="H180" s="142">
        <v>26.812999999999999</v>
      </c>
      <c r="I180" s="143"/>
      <c r="J180" s="144">
        <f>ROUND(I180*H180,2)</f>
        <v>0</v>
      </c>
      <c r="K180" s="145"/>
      <c r="L180" s="32"/>
      <c r="M180" s="146" t="s">
        <v>1</v>
      </c>
      <c r="N180" s="147" t="s">
        <v>38</v>
      </c>
      <c r="P180" s="148">
        <f>O180*H180</f>
        <v>0</v>
      </c>
      <c r="Q180" s="148">
        <v>0</v>
      </c>
      <c r="R180" s="148">
        <f>Q180*H180</f>
        <v>0</v>
      </c>
      <c r="S180" s="148">
        <v>0</v>
      </c>
      <c r="T180" s="149">
        <f>S180*H180</f>
        <v>0</v>
      </c>
      <c r="AR180" s="150" t="s">
        <v>236</v>
      </c>
      <c r="AT180" s="150" t="s">
        <v>208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1085</v>
      </c>
    </row>
    <row r="181" spans="2:65" s="11" customFormat="1" ht="20.399999999999999" x14ac:dyDescent="0.2">
      <c r="B181" s="152"/>
      <c r="D181" s="153" t="s">
        <v>214</v>
      </c>
      <c r="E181" s="154" t="s">
        <v>1</v>
      </c>
      <c r="F181" s="155" t="s">
        <v>1086</v>
      </c>
      <c r="H181" s="156">
        <v>26.812999999999999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33" customHeight="1" x14ac:dyDescent="0.2">
      <c r="B182" s="137"/>
      <c r="C182" s="138" t="s">
        <v>362</v>
      </c>
      <c r="D182" s="205" t="s">
        <v>208</v>
      </c>
      <c r="E182" s="139" t="s">
        <v>693</v>
      </c>
      <c r="F182" s="140" t="s">
        <v>694</v>
      </c>
      <c r="G182" s="141" t="s">
        <v>269</v>
      </c>
      <c r="H182" s="142">
        <v>80.44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1087</v>
      </c>
    </row>
    <row r="183" spans="2:65" s="1" customFormat="1" ht="19.2" x14ac:dyDescent="0.2">
      <c r="B183" s="32"/>
      <c r="D183" s="153" t="s">
        <v>220</v>
      </c>
      <c r="F183" s="160" t="s">
        <v>446</v>
      </c>
      <c r="I183" s="161"/>
      <c r="L183" s="32"/>
      <c r="M183" s="162"/>
      <c r="T183" s="59"/>
      <c r="AT183" s="17" t="s">
        <v>220</v>
      </c>
      <c r="AU183" s="17" t="s">
        <v>91</v>
      </c>
    </row>
    <row r="184" spans="2:65" s="11" customFormat="1" ht="20.399999999999999" x14ac:dyDescent="0.2">
      <c r="B184" s="152"/>
      <c r="D184" s="153" t="s">
        <v>214</v>
      </c>
      <c r="E184" s="154" t="s">
        <v>1</v>
      </c>
      <c r="F184" s="155" t="s">
        <v>1084</v>
      </c>
      <c r="H184" s="156">
        <v>80.44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33" customHeight="1" x14ac:dyDescent="0.2">
      <c r="B185" s="137"/>
      <c r="C185" s="138" t="s">
        <v>366</v>
      </c>
      <c r="D185" s="205" t="s">
        <v>208</v>
      </c>
      <c r="E185" s="139" t="s">
        <v>697</v>
      </c>
      <c r="F185" s="140" t="s">
        <v>698</v>
      </c>
      <c r="G185" s="141" t="s">
        <v>269</v>
      </c>
      <c r="H185" s="142">
        <v>80.44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236</v>
      </c>
      <c r="AT185" s="150" t="s">
        <v>208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1088</v>
      </c>
    </row>
    <row r="186" spans="2:65" s="1" customFormat="1" ht="19.2" x14ac:dyDescent="0.2">
      <c r="B186" s="32"/>
      <c r="D186" s="153" t="s">
        <v>220</v>
      </c>
      <c r="F186" s="160" t="s">
        <v>446</v>
      </c>
      <c r="I186" s="161"/>
      <c r="L186" s="32"/>
      <c r="M186" s="162"/>
      <c r="T186" s="59"/>
      <c r="AT186" s="17" t="s">
        <v>220</v>
      </c>
      <c r="AU186" s="17" t="s">
        <v>91</v>
      </c>
    </row>
    <row r="187" spans="2:65" s="11" customFormat="1" ht="20.399999999999999" x14ac:dyDescent="0.2">
      <c r="B187" s="152"/>
      <c r="D187" s="153" t="s">
        <v>214</v>
      </c>
      <c r="E187" s="154" t="s">
        <v>1</v>
      </c>
      <c r="F187" s="155" t="s">
        <v>1084</v>
      </c>
      <c r="H187" s="156">
        <v>80.44</v>
      </c>
      <c r="I187" s="157"/>
      <c r="L187" s="152"/>
      <c r="M187" s="158"/>
      <c r="T187" s="159"/>
      <c r="AT187" s="154" t="s">
        <v>214</v>
      </c>
      <c r="AU187" s="154" t="s">
        <v>91</v>
      </c>
      <c r="AV187" s="11" t="s">
        <v>91</v>
      </c>
      <c r="AW187" s="11" t="s">
        <v>29</v>
      </c>
      <c r="AX187" s="11" t="s">
        <v>80</v>
      </c>
      <c r="AY187" s="154" t="s">
        <v>207</v>
      </c>
    </row>
    <row r="188" spans="2:65" s="1" customFormat="1" ht="37.799999999999997" customHeight="1" x14ac:dyDescent="0.2">
      <c r="B188" s="137"/>
      <c r="C188" s="138" t="s">
        <v>372</v>
      </c>
      <c r="D188" s="205" t="s">
        <v>208</v>
      </c>
      <c r="E188" s="139" t="s">
        <v>700</v>
      </c>
      <c r="F188" s="140" t="s">
        <v>701</v>
      </c>
      <c r="G188" s="141" t="s">
        <v>269</v>
      </c>
      <c r="H188" s="142">
        <v>1769.68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236</v>
      </c>
      <c r="AT188" s="150" t="s">
        <v>208</v>
      </c>
      <c r="AU188" s="150" t="s">
        <v>91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236</v>
      </c>
      <c r="BM188" s="150" t="s">
        <v>1089</v>
      </c>
    </row>
    <row r="189" spans="2:65" s="1" customFormat="1" ht="19.2" x14ac:dyDescent="0.2">
      <c r="B189" s="32"/>
      <c r="D189" s="153" t="s">
        <v>220</v>
      </c>
      <c r="F189" s="160" t="s">
        <v>639</v>
      </c>
      <c r="I189" s="161"/>
      <c r="L189" s="32"/>
      <c r="M189" s="162"/>
      <c r="T189" s="59"/>
      <c r="AT189" s="17" t="s">
        <v>220</v>
      </c>
      <c r="AU189" s="17" t="s">
        <v>91</v>
      </c>
    </row>
    <row r="190" spans="2:65" s="11" customFormat="1" ht="20.399999999999999" x14ac:dyDescent="0.2">
      <c r="B190" s="152"/>
      <c r="D190" s="153" t="s">
        <v>214</v>
      </c>
      <c r="E190" s="154" t="s">
        <v>1</v>
      </c>
      <c r="F190" s="155" t="s">
        <v>1090</v>
      </c>
      <c r="H190" s="156">
        <v>1769.68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80</v>
      </c>
      <c r="AY190" s="154" t="s">
        <v>207</v>
      </c>
    </row>
    <row r="191" spans="2:65" s="1" customFormat="1" ht="24.15" customHeight="1" x14ac:dyDescent="0.2">
      <c r="B191" s="137"/>
      <c r="C191" s="138" t="s">
        <v>376</v>
      </c>
      <c r="D191" s="205" t="s">
        <v>208</v>
      </c>
      <c r="E191" s="139" t="s">
        <v>641</v>
      </c>
      <c r="F191" s="140" t="s">
        <v>642</v>
      </c>
      <c r="G191" s="141" t="s">
        <v>269</v>
      </c>
      <c r="H191" s="142">
        <v>80.44</v>
      </c>
      <c r="I191" s="143"/>
      <c r="J191" s="144">
        <f>ROUND(I191*H191,2)</f>
        <v>0</v>
      </c>
      <c r="K191" s="145"/>
      <c r="L191" s="32"/>
      <c r="M191" s="146" t="s">
        <v>1</v>
      </c>
      <c r="N191" s="147" t="s">
        <v>38</v>
      </c>
      <c r="P191" s="148">
        <f>O191*H191</f>
        <v>0</v>
      </c>
      <c r="Q191" s="148">
        <v>0</v>
      </c>
      <c r="R191" s="148">
        <f>Q191*H191</f>
        <v>0</v>
      </c>
      <c r="S191" s="148">
        <v>0</v>
      </c>
      <c r="T191" s="149">
        <f>S191*H191</f>
        <v>0</v>
      </c>
      <c r="AR191" s="150" t="s">
        <v>236</v>
      </c>
      <c r="AT191" s="150" t="s">
        <v>208</v>
      </c>
      <c r="AU191" s="150" t="s">
        <v>91</v>
      </c>
      <c r="AY191" s="17" t="s">
        <v>207</v>
      </c>
      <c r="BE191" s="151">
        <f>IF(N191="základná",J191,0)</f>
        <v>0</v>
      </c>
      <c r="BF191" s="151">
        <f>IF(N191="znížená",J191,0)</f>
        <v>0</v>
      </c>
      <c r="BG191" s="151">
        <f>IF(N191="zákl. prenesená",J191,0)</f>
        <v>0</v>
      </c>
      <c r="BH191" s="151">
        <f>IF(N191="zníž. prenesená",J191,0)</f>
        <v>0</v>
      </c>
      <c r="BI191" s="151">
        <f>IF(N191="nulová",J191,0)</f>
        <v>0</v>
      </c>
      <c r="BJ191" s="17" t="s">
        <v>91</v>
      </c>
      <c r="BK191" s="151">
        <f>ROUND(I191*H191,2)</f>
        <v>0</v>
      </c>
      <c r="BL191" s="17" t="s">
        <v>236</v>
      </c>
      <c r="BM191" s="150" t="s">
        <v>1091</v>
      </c>
    </row>
    <row r="192" spans="2:65" s="1" customFormat="1" ht="19.2" x14ac:dyDescent="0.2">
      <c r="B192" s="32"/>
      <c r="D192" s="153" t="s">
        <v>220</v>
      </c>
      <c r="F192" s="160" t="s">
        <v>446</v>
      </c>
      <c r="I192" s="161"/>
      <c r="L192" s="32"/>
      <c r="M192" s="162"/>
      <c r="T192" s="59"/>
      <c r="AT192" s="17" t="s">
        <v>220</v>
      </c>
      <c r="AU192" s="17" t="s">
        <v>91</v>
      </c>
    </row>
    <row r="193" spans="2:65" s="11" customFormat="1" ht="20.399999999999999" x14ac:dyDescent="0.2">
      <c r="B193" s="152"/>
      <c r="D193" s="153" t="s">
        <v>214</v>
      </c>
      <c r="E193" s="154" t="s">
        <v>1</v>
      </c>
      <c r="F193" s="155" t="s">
        <v>1092</v>
      </c>
      <c r="H193" s="156">
        <v>80.44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80</v>
      </c>
      <c r="AY193" s="154" t="s">
        <v>207</v>
      </c>
    </row>
    <row r="194" spans="2:65" s="1" customFormat="1" ht="24.15" customHeight="1" x14ac:dyDescent="0.2">
      <c r="B194" s="137"/>
      <c r="C194" s="138" t="s">
        <v>381</v>
      </c>
      <c r="D194" s="194" t="s">
        <v>208</v>
      </c>
      <c r="E194" s="139" t="s">
        <v>705</v>
      </c>
      <c r="F194" s="140" t="s">
        <v>706</v>
      </c>
      <c r="G194" s="141" t="s">
        <v>269</v>
      </c>
      <c r="H194" s="142">
        <v>1008.2</v>
      </c>
      <c r="I194" s="143"/>
      <c r="J194" s="144">
        <f>ROUND(I194*H194,2)</f>
        <v>0</v>
      </c>
      <c r="K194" s="145"/>
      <c r="L194" s="32"/>
      <c r="M194" s="146" t="s">
        <v>1</v>
      </c>
      <c r="N194" s="147" t="s">
        <v>38</v>
      </c>
      <c r="P194" s="148">
        <f>O194*H194</f>
        <v>0</v>
      </c>
      <c r="Q194" s="148">
        <v>0</v>
      </c>
      <c r="R194" s="148">
        <f>Q194*H194</f>
        <v>0</v>
      </c>
      <c r="S194" s="148">
        <v>0</v>
      </c>
      <c r="T194" s="149">
        <f>S194*H194</f>
        <v>0</v>
      </c>
      <c r="AR194" s="150" t="s">
        <v>236</v>
      </c>
      <c r="AT194" s="150" t="s">
        <v>208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1093</v>
      </c>
    </row>
    <row r="195" spans="2:65" s="11" customFormat="1" x14ac:dyDescent="0.2">
      <c r="B195" s="152"/>
      <c r="D195" s="153" t="s">
        <v>214</v>
      </c>
      <c r="E195" s="154" t="s">
        <v>1</v>
      </c>
      <c r="F195" s="155" t="s">
        <v>1094</v>
      </c>
      <c r="H195" s="156">
        <v>1008.2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29</v>
      </c>
      <c r="AX195" s="11" t="s">
        <v>80</v>
      </c>
      <c r="AY195" s="154" t="s">
        <v>207</v>
      </c>
    </row>
    <row r="196" spans="2:65" s="1" customFormat="1" ht="24.15" customHeight="1" x14ac:dyDescent="0.2">
      <c r="B196" s="137"/>
      <c r="C196" s="138" t="s">
        <v>7</v>
      </c>
      <c r="D196" s="194" t="s">
        <v>208</v>
      </c>
      <c r="E196" s="139" t="s">
        <v>689</v>
      </c>
      <c r="F196" s="140" t="s">
        <v>690</v>
      </c>
      <c r="G196" s="141" t="s">
        <v>269</v>
      </c>
      <c r="H196" s="142">
        <v>336.06700000000001</v>
      </c>
      <c r="I196" s="143"/>
      <c r="J196" s="144">
        <f>ROUND(I196*H196,2)</f>
        <v>0</v>
      </c>
      <c r="K196" s="145"/>
      <c r="L196" s="32"/>
      <c r="M196" s="146" t="s">
        <v>1</v>
      </c>
      <c r="N196" s="147" t="s">
        <v>38</v>
      </c>
      <c r="P196" s="148">
        <f>O196*H196</f>
        <v>0</v>
      </c>
      <c r="Q196" s="148">
        <v>0</v>
      </c>
      <c r="R196" s="148">
        <f>Q196*H196</f>
        <v>0</v>
      </c>
      <c r="S196" s="148">
        <v>0</v>
      </c>
      <c r="T196" s="149">
        <f>S196*H196</f>
        <v>0</v>
      </c>
      <c r="AR196" s="150" t="s">
        <v>236</v>
      </c>
      <c r="AT196" s="150" t="s">
        <v>208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1095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1096</v>
      </c>
      <c r="H197" s="156">
        <v>336.06700000000001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80</v>
      </c>
      <c r="AY197" s="154" t="s">
        <v>207</v>
      </c>
    </row>
    <row r="198" spans="2:65" s="1" customFormat="1" ht="24.15" customHeight="1" x14ac:dyDescent="0.2">
      <c r="B198" s="137"/>
      <c r="C198" s="138" t="s">
        <v>388</v>
      </c>
      <c r="D198" s="194" t="s">
        <v>208</v>
      </c>
      <c r="E198" s="139" t="s">
        <v>414</v>
      </c>
      <c r="F198" s="140" t="s">
        <v>415</v>
      </c>
      <c r="G198" s="141" t="s">
        <v>269</v>
      </c>
      <c r="H198" s="142">
        <v>1008.2</v>
      </c>
      <c r="I198" s="143"/>
      <c r="J198" s="144">
        <f>ROUND(I198*H198,2)</f>
        <v>0</v>
      </c>
      <c r="K198" s="145"/>
      <c r="L198" s="32"/>
      <c r="M198" s="146" t="s">
        <v>1</v>
      </c>
      <c r="N198" s="147" t="s">
        <v>38</v>
      </c>
      <c r="P198" s="148">
        <f>O198*H198</f>
        <v>0</v>
      </c>
      <c r="Q198" s="148">
        <v>0</v>
      </c>
      <c r="R198" s="148">
        <f>Q198*H198</f>
        <v>0</v>
      </c>
      <c r="S198" s="148">
        <v>0</v>
      </c>
      <c r="T198" s="149">
        <f>S198*H198</f>
        <v>0</v>
      </c>
      <c r="AR198" s="150" t="s">
        <v>236</v>
      </c>
      <c r="AT198" s="150" t="s">
        <v>208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1097</v>
      </c>
    </row>
    <row r="199" spans="2:65" s="1" customFormat="1" ht="19.2" x14ac:dyDescent="0.2">
      <c r="B199" s="32"/>
      <c r="D199" s="153" t="s">
        <v>220</v>
      </c>
      <c r="F199" s="160" t="s">
        <v>1098</v>
      </c>
      <c r="I199" s="161"/>
      <c r="L199" s="32"/>
      <c r="M199" s="162"/>
      <c r="T199" s="59"/>
      <c r="AT199" s="17" t="s">
        <v>220</v>
      </c>
      <c r="AU199" s="17" t="s">
        <v>91</v>
      </c>
    </row>
    <row r="200" spans="2:65" s="11" customFormat="1" x14ac:dyDescent="0.2">
      <c r="B200" s="152"/>
      <c r="D200" s="153" t="s">
        <v>214</v>
      </c>
      <c r="E200" s="154" t="s">
        <v>1</v>
      </c>
      <c r="F200" s="155" t="s">
        <v>1099</v>
      </c>
      <c r="H200" s="156">
        <v>1008.2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" customFormat="1" ht="24.15" customHeight="1" x14ac:dyDescent="0.2">
      <c r="B201" s="137"/>
      <c r="C201" s="138" t="s">
        <v>391</v>
      </c>
      <c r="D201" s="194" t="s">
        <v>208</v>
      </c>
      <c r="E201" s="139" t="s">
        <v>714</v>
      </c>
      <c r="F201" s="140" t="s">
        <v>715</v>
      </c>
      <c r="G201" s="141" t="s">
        <v>269</v>
      </c>
      <c r="H201" s="142">
        <v>1008.2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0</v>
      </c>
      <c r="R201" s="148">
        <f>Q201*H201</f>
        <v>0</v>
      </c>
      <c r="S201" s="148">
        <v>0</v>
      </c>
      <c r="T201" s="149">
        <f>S201*H201</f>
        <v>0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1100</v>
      </c>
    </row>
    <row r="202" spans="2:65" s="1" customFormat="1" ht="19.2" x14ac:dyDescent="0.2">
      <c r="B202" s="32"/>
      <c r="D202" s="153" t="s">
        <v>220</v>
      </c>
      <c r="F202" s="160" t="s">
        <v>434</v>
      </c>
      <c r="I202" s="161"/>
      <c r="L202" s="32"/>
      <c r="M202" s="162"/>
      <c r="T202" s="59"/>
      <c r="AT202" s="17" t="s">
        <v>220</v>
      </c>
      <c r="AU202" s="17" t="s">
        <v>91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1099</v>
      </c>
      <c r="H203" s="156">
        <v>1008.2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80</v>
      </c>
      <c r="AY203" s="154" t="s">
        <v>207</v>
      </c>
    </row>
    <row r="204" spans="2:65" s="1" customFormat="1" ht="21.75" customHeight="1" x14ac:dyDescent="0.2">
      <c r="B204" s="137"/>
      <c r="C204" s="138" t="s">
        <v>396</v>
      </c>
      <c r="D204" s="194" t="s">
        <v>208</v>
      </c>
      <c r="E204" s="139" t="s">
        <v>437</v>
      </c>
      <c r="F204" s="140" t="s">
        <v>438</v>
      </c>
      <c r="G204" s="141" t="s">
        <v>269</v>
      </c>
      <c r="H204" s="142">
        <v>1008.2</v>
      </c>
      <c r="I204" s="143"/>
      <c r="J204" s="144">
        <f>ROUND(I204*H204,2)</f>
        <v>0</v>
      </c>
      <c r="K204" s="145"/>
      <c r="L204" s="32"/>
      <c r="M204" s="146" t="s">
        <v>1</v>
      </c>
      <c r="N204" s="147" t="s">
        <v>38</v>
      </c>
      <c r="P204" s="148">
        <f>O204*H204</f>
        <v>0</v>
      </c>
      <c r="Q204" s="148">
        <v>0</v>
      </c>
      <c r="R204" s="148">
        <f>Q204*H204</f>
        <v>0</v>
      </c>
      <c r="S204" s="148">
        <v>0</v>
      </c>
      <c r="T204" s="149">
        <f>S204*H204</f>
        <v>0</v>
      </c>
      <c r="AR204" s="150" t="s">
        <v>236</v>
      </c>
      <c r="AT204" s="150" t="s">
        <v>208</v>
      </c>
      <c r="AU204" s="150" t="s">
        <v>91</v>
      </c>
      <c r="AY204" s="17" t="s">
        <v>207</v>
      </c>
      <c r="BE204" s="151">
        <f>IF(N204="základná",J204,0)</f>
        <v>0</v>
      </c>
      <c r="BF204" s="151">
        <f>IF(N204="znížená",J204,0)</f>
        <v>0</v>
      </c>
      <c r="BG204" s="151">
        <f>IF(N204="zákl. prenesená",J204,0)</f>
        <v>0</v>
      </c>
      <c r="BH204" s="151">
        <f>IF(N204="zníž. prenesená",J204,0)</f>
        <v>0</v>
      </c>
      <c r="BI204" s="151">
        <f>IF(N204="nulová",J204,0)</f>
        <v>0</v>
      </c>
      <c r="BJ204" s="17" t="s">
        <v>91</v>
      </c>
      <c r="BK204" s="151">
        <f>ROUND(I204*H204,2)</f>
        <v>0</v>
      </c>
      <c r="BL204" s="17" t="s">
        <v>236</v>
      </c>
      <c r="BM204" s="150" t="s">
        <v>1101</v>
      </c>
    </row>
    <row r="205" spans="2:65" s="1" customFormat="1" ht="28.8" x14ac:dyDescent="0.2">
      <c r="B205" s="32"/>
      <c r="D205" s="153" t="s">
        <v>220</v>
      </c>
      <c r="F205" s="160" t="s">
        <v>1102</v>
      </c>
      <c r="I205" s="161"/>
      <c r="L205" s="32"/>
      <c r="M205" s="162"/>
      <c r="T205" s="59"/>
      <c r="AT205" s="17" t="s">
        <v>220</v>
      </c>
      <c r="AU205" s="17" t="s">
        <v>91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1103</v>
      </c>
      <c r="H206" s="156">
        <v>1008.2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80</v>
      </c>
      <c r="AY206" s="154" t="s">
        <v>207</v>
      </c>
    </row>
    <row r="207" spans="2:65" s="1" customFormat="1" ht="24.15" customHeight="1" x14ac:dyDescent="0.2">
      <c r="B207" s="137"/>
      <c r="C207" s="138" t="s">
        <v>399</v>
      </c>
      <c r="D207" s="197" t="s">
        <v>208</v>
      </c>
      <c r="E207" s="139" t="s">
        <v>414</v>
      </c>
      <c r="F207" s="140" t="s">
        <v>415</v>
      </c>
      <c r="G207" s="141" t="s">
        <v>269</v>
      </c>
      <c r="H207" s="142">
        <v>2406.4180000000001</v>
      </c>
      <c r="I207" s="143"/>
      <c r="J207" s="144">
        <f>ROUND(I207*H207,2)</f>
        <v>0</v>
      </c>
      <c r="K207" s="145"/>
      <c r="L207" s="32"/>
      <c r="M207" s="146" t="s">
        <v>1</v>
      </c>
      <c r="N207" s="147" t="s">
        <v>38</v>
      </c>
      <c r="P207" s="148">
        <f>O207*H207</f>
        <v>0</v>
      </c>
      <c r="Q207" s="148">
        <v>0</v>
      </c>
      <c r="R207" s="148">
        <f>Q207*H207</f>
        <v>0</v>
      </c>
      <c r="S207" s="148">
        <v>0</v>
      </c>
      <c r="T207" s="149">
        <f>S207*H207</f>
        <v>0</v>
      </c>
      <c r="AR207" s="150" t="s">
        <v>236</v>
      </c>
      <c r="AT207" s="150" t="s">
        <v>208</v>
      </c>
      <c r="AU207" s="150" t="s">
        <v>91</v>
      </c>
      <c r="AY207" s="17" t="s">
        <v>207</v>
      </c>
      <c r="BE207" s="151">
        <f>IF(N207="základná",J207,0)</f>
        <v>0</v>
      </c>
      <c r="BF207" s="151">
        <f>IF(N207="znížená",J207,0)</f>
        <v>0</v>
      </c>
      <c r="BG207" s="151">
        <f>IF(N207="zákl. prenesená",J207,0)</f>
        <v>0</v>
      </c>
      <c r="BH207" s="151">
        <f>IF(N207="zníž. prenesená",J207,0)</f>
        <v>0</v>
      </c>
      <c r="BI207" s="151">
        <f>IF(N207="nulová",J207,0)</f>
        <v>0</v>
      </c>
      <c r="BJ207" s="17" t="s">
        <v>91</v>
      </c>
      <c r="BK207" s="151">
        <f>ROUND(I207*H207,2)</f>
        <v>0</v>
      </c>
      <c r="BL207" s="17" t="s">
        <v>236</v>
      </c>
      <c r="BM207" s="150" t="s">
        <v>1104</v>
      </c>
    </row>
    <row r="208" spans="2:65" s="13" customFormat="1" x14ac:dyDescent="0.2">
      <c r="B208" s="172"/>
      <c r="D208" s="153" t="s">
        <v>214</v>
      </c>
      <c r="E208" s="173" t="s">
        <v>1</v>
      </c>
      <c r="F208" s="174" t="s">
        <v>1063</v>
      </c>
      <c r="H208" s="173" t="s">
        <v>1</v>
      </c>
      <c r="I208" s="175"/>
      <c r="L208" s="172"/>
      <c r="M208" s="176"/>
      <c r="T208" s="177"/>
      <c r="AT208" s="173" t="s">
        <v>214</v>
      </c>
      <c r="AU208" s="173" t="s">
        <v>91</v>
      </c>
      <c r="AV208" s="13" t="s">
        <v>80</v>
      </c>
      <c r="AW208" s="13" t="s">
        <v>29</v>
      </c>
      <c r="AX208" s="13" t="s">
        <v>72</v>
      </c>
      <c r="AY208" s="173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1105</v>
      </c>
      <c r="H209" s="156">
        <v>451.52600000000001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1" customFormat="1" x14ac:dyDescent="0.2">
      <c r="B210" s="152"/>
      <c r="D210" s="153" t="s">
        <v>214</v>
      </c>
      <c r="E210" s="154" t="s">
        <v>1</v>
      </c>
      <c r="F210" s="155" t="s">
        <v>1106</v>
      </c>
      <c r="H210" s="156">
        <v>480.79199999999997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72</v>
      </c>
      <c r="AY210" s="154" t="s">
        <v>207</v>
      </c>
    </row>
    <row r="211" spans="2:65" s="11" customFormat="1" x14ac:dyDescent="0.2">
      <c r="B211" s="152"/>
      <c r="D211" s="153" t="s">
        <v>214</v>
      </c>
      <c r="E211" s="154" t="s">
        <v>1</v>
      </c>
      <c r="F211" s="155" t="s">
        <v>1107</v>
      </c>
      <c r="H211" s="156">
        <v>44.1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72</v>
      </c>
      <c r="AY211" s="154" t="s">
        <v>207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1108</v>
      </c>
      <c r="H212" s="156">
        <v>95.2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1067</v>
      </c>
      <c r="H213" s="156">
        <v>1334.8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4" customFormat="1" x14ac:dyDescent="0.2">
      <c r="B214" s="178"/>
      <c r="D214" s="153" t="s">
        <v>214</v>
      </c>
      <c r="E214" s="179" t="s">
        <v>1</v>
      </c>
      <c r="F214" s="180" t="s">
        <v>243</v>
      </c>
      <c r="H214" s="181">
        <v>2406.4179999999997</v>
      </c>
      <c r="I214" s="182"/>
      <c r="L214" s="178"/>
      <c r="M214" s="183"/>
      <c r="T214" s="184"/>
      <c r="AT214" s="179" t="s">
        <v>214</v>
      </c>
      <c r="AU214" s="179" t="s">
        <v>91</v>
      </c>
      <c r="AV214" s="14" t="s">
        <v>236</v>
      </c>
      <c r="AW214" s="14" t="s">
        <v>29</v>
      </c>
      <c r="AX214" s="14" t="s">
        <v>80</v>
      </c>
      <c r="AY214" s="179" t="s">
        <v>207</v>
      </c>
    </row>
    <row r="215" spans="2:65" s="1" customFormat="1" ht="37.799999999999997" customHeight="1" x14ac:dyDescent="0.2">
      <c r="B215" s="137"/>
      <c r="C215" s="138" t="s">
        <v>404</v>
      </c>
      <c r="D215" s="197" t="s">
        <v>208</v>
      </c>
      <c r="E215" s="139" t="s">
        <v>726</v>
      </c>
      <c r="F215" s="140" t="s">
        <v>727</v>
      </c>
      <c r="G215" s="141" t="s">
        <v>269</v>
      </c>
      <c r="H215" s="142">
        <v>2406.4180000000001</v>
      </c>
      <c r="I215" s="143"/>
      <c r="J215" s="144">
        <f>ROUND(I215*H215,2)</f>
        <v>0</v>
      </c>
      <c r="K215" s="145"/>
      <c r="L215" s="32"/>
      <c r="M215" s="146" t="s">
        <v>1</v>
      </c>
      <c r="N215" s="147" t="s">
        <v>38</v>
      </c>
      <c r="P215" s="148">
        <f>O215*H215</f>
        <v>0</v>
      </c>
      <c r="Q215" s="148">
        <v>0</v>
      </c>
      <c r="R215" s="148">
        <f>Q215*H215</f>
        <v>0</v>
      </c>
      <c r="S215" s="148">
        <v>0</v>
      </c>
      <c r="T215" s="149">
        <f>S215*H215</f>
        <v>0</v>
      </c>
      <c r="AR215" s="150" t="s">
        <v>236</v>
      </c>
      <c r="AT215" s="150" t="s">
        <v>208</v>
      </c>
      <c r="AU215" s="150" t="s">
        <v>91</v>
      </c>
      <c r="AY215" s="17" t="s">
        <v>207</v>
      </c>
      <c r="BE215" s="151">
        <f>IF(N215="základná",J215,0)</f>
        <v>0</v>
      </c>
      <c r="BF215" s="151">
        <f>IF(N215="znížená",J215,0)</f>
        <v>0</v>
      </c>
      <c r="BG215" s="151">
        <f>IF(N215="zákl. prenesená",J215,0)</f>
        <v>0</v>
      </c>
      <c r="BH215" s="151">
        <f>IF(N215="zníž. prenesená",J215,0)</f>
        <v>0</v>
      </c>
      <c r="BI215" s="151">
        <f>IF(N215="nulová",J215,0)</f>
        <v>0</v>
      </c>
      <c r="BJ215" s="17" t="s">
        <v>91</v>
      </c>
      <c r="BK215" s="151">
        <f>ROUND(I215*H215,2)</f>
        <v>0</v>
      </c>
      <c r="BL215" s="17" t="s">
        <v>236</v>
      </c>
      <c r="BM215" s="150" t="s">
        <v>1109</v>
      </c>
    </row>
    <row r="216" spans="2:65" s="13" customFormat="1" x14ac:dyDescent="0.2">
      <c r="B216" s="172"/>
      <c r="D216" s="153" t="s">
        <v>214</v>
      </c>
      <c r="E216" s="173" t="s">
        <v>1</v>
      </c>
      <c r="F216" s="174" t="s">
        <v>1063</v>
      </c>
      <c r="H216" s="173" t="s">
        <v>1</v>
      </c>
      <c r="I216" s="175"/>
      <c r="L216" s="172"/>
      <c r="M216" s="176"/>
      <c r="T216" s="177"/>
      <c r="AT216" s="173" t="s">
        <v>214</v>
      </c>
      <c r="AU216" s="173" t="s">
        <v>91</v>
      </c>
      <c r="AV216" s="13" t="s">
        <v>80</v>
      </c>
      <c r="AW216" s="13" t="s">
        <v>29</v>
      </c>
      <c r="AX216" s="13" t="s">
        <v>72</v>
      </c>
      <c r="AY216" s="173" t="s">
        <v>207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1105</v>
      </c>
      <c r="H217" s="156">
        <v>451.52600000000001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72</v>
      </c>
      <c r="AY217" s="154" t="s">
        <v>207</v>
      </c>
    </row>
    <row r="218" spans="2:65" s="11" customFormat="1" x14ac:dyDescent="0.2">
      <c r="B218" s="152"/>
      <c r="D218" s="153" t="s">
        <v>214</v>
      </c>
      <c r="E218" s="154" t="s">
        <v>1</v>
      </c>
      <c r="F218" s="155" t="s">
        <v>1106</v>
      </c>
      <c r="H218" s="156">
        <v>480.79199999999997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29</v>
      </c>
      <c r="AX218" s="11" t="s">
        <v>72</v>
      </c>
      <c r="AY218" s="154" t="s">
        <v>207</v>
      </c>
    </row>
    <row r="219" spans="2:65" s="11" customFormat="1" x14ac:dyDescent="0.2">
      <c r="B219" s="152"/>
      <c r="D219" s="153" t="s">
        <v>214</v>
      </c>
      <c r="E219" s="154" t="s">
        <v>1</v>
      </c>
      <c r="F219" s="155" t="s">
        <v>1107</v>
      </c>
      <c r="H219" s="156">
        <v>44.1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72</v>
      </c>
      <c r="AY219" s="154" t="s">
        <v>207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1108</v>
      </c>
      <c r="H220" s="156">
        <v>95.2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1067</v>
      </c>
      <c r="H221" s="156">
        <v>1334.8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4" customFormat="1" x14ac:dyDescent="0.2">
      <c r="B222" s="178"/>
      <c r="D222" s="153" t="s">
        <v>214</v>
      </c>
      <c r="E222" s="179" t="s">
        <v>1</v>
      </c>
      <c r="F222" s="180" t="s">
        <v>243</v>
      </c>
      <c r="H222" s="181">
        <v>2406.4179999999997</v>
      </c>
      <c r="I222" s="182"/>
      <c r="L222" s="178"/>
      <c r="M222" s="183"/>
      <c r="T222" s="184"/>
      <c r="AT222" s="179" t="s">
        <v>214</v>
      </c>
      <c r="AU222" s="179" t="s">
        <v>91</v>
      </c>
      <c r="AV222" s="14" t="s">
        <v>236</v>
      </c>
      <c r="AW222" s="14" t="s">
        <v>29</v>
      </c>
      <c r="AX222" s="14" t="s">
        <v>80</v>
      </c>
      <c r="AY222" s="179" t="s">
        <v>207</v>
      </c>
    </row>
    <row r="223" spans="2:65" s="1" customFormat="1" ht="44.25" customHeight="1" x14ac:dyDescent="0.2">
      <c r="B223" s="137"/>
      <c r="C223" s="138" t="s">
        <v>407</v>
      </c>
      <c r="D223" s="197" t="s">
        <v>208</v>
      </c>
      <c r="E223" s="139" t="s">
        <v>729</v>
      </c>
      <c r="F223" s="140" t="s">
        <v>730</v>
      </c>
      <c r="G223" s="141" t="s">
        <v>269</v>
      </c>
      <c r="H223" s="142">
        <v>52941.196000000004</v>
      </c>
      <c r="I223" s="143"/>
      <c r="J223" s="144">
        <f>ROUND(I223*H223,2)</f>
        <v>0</v>
      </c>
      <c r="K223" s="145"/>
      <c r="L223" s="32"/>
      <c r="M223" s="146" t="s">
        <v>1</v>
      </c>
      <c r="N223" s="147" t="s">
        <v>38</v>
      </c>
      <c r="P223" s="148">
        <f>O223*H223</f>
        <v>0</v>
      </c>
      <c r="Q223" s="148">
        <v>0</v>
      </c>
      <c r="R223" s="148">
        <f>Q223*H223</f>
        <v>0</v>
      </c>
      <c r="S223" s="148">
        <v>0</v>
      </c>
      <c r="T223" s="149">
        <f>S223*H223</f>
        <v>0</v>
      </c>
      <c r="AR223" s="150" t="s">
        <v>236</v>
      </c>
      <c r="AT223" s="150" t="s">
        <v>208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1110</v>
      </c>
    </row>
    <row r="224" spans="2:65" s="1" customFormat="1" ht="19.2" x14ac:dyDescent="0.2">
      <c r="B224" s="32"/>
      <c r="D224" s="153" t="s">
        <v>220</v>
      </c>
      <c r="F224" s="160" t="s">
        <v>539</v>
      </c>
      <c r="I224" s="161"/>
      <c r="L224" s="32"/>
      <c r="M224" s="162"/>
      <c r="T224" s="59"/>
      <c r="AT224" s="17" t="s">
        <v>220</v>
      </c>
      <c r="AU224" s="17" t="s">
        <v>91</v>
      </c>
    </row>
    <row r="225" spans="2:65" s="13" customFormat="1" x14ac:dyDescent="0.2">
      <c r="B225" s="172"/>
      <c r="D225" s="153" t="s">
        <v>214</v>
      </c>
      <c r="E225" s="173" t="s">
        <v>1</v>
      </c>
      <c r="F225" s="174" t="s">
        <v>1063</v>
      </c>
      <c r="H225" s="173" t="s">
        <v>1</v>
      </c>
      <c r="I225" s="175"/>
      <c r="L225" s="172"/>
      <c r="M225" s="176"/>
      <c r="T225" s="177"/>
      <c r="AT225" s="173" t="s">
        <v>214</v>
      </c>
      <c r="AU225" s="173" t="s">
        <v>91</v>
      </c>
      <c r="AV225" s="13" t="s">
        <v>80</v>
      </c>
      <c r="AW225" s="13" t="s">
        <v>29</v>
      </c>
      <c r="AX225" s="13" t="s">
        <v>72</v>
      </c>
      <c r="AY225" s="173" t="s">
        <v>207</v>
      </c>
    </row>
    <row r="226" spans="2:65" s="11" customFormat="1" ht="20.399999999999999" x14ac:dyDescent="0.2">
      <c r="B226" s="152"/>
      <c r="D226" s="153" t="s">
        <v>214</v>
      </c>
      <c r="E226" s="154" t="s">
        <v>1</v>
      </c>
      <c r="F226" s="155" t="s">
        <v>1111</v>
      </c>
      <c r="H226" s="156">
        <v>9933.5720000000001</v>
      </c>
      <c r="I226" s="157"/>
      <c r="L226" s="152"/>
      <c r="M226" s="158"/>
      <c r="T226" s="159"/>
      <c r="AT226" s="154" t="s">
        <v>214</v>
      </c>
      <c r="AU226" s="154" t="s">
        <v>91</v>
      </c>
      <c r="AV226" s="11" t="s">
        <v>91</v>
      </c>
      <c r="AW226" s="11" t="s">
        <v>29</v>
      </c>
      <c r="AX226" s="11" t="s">
        <v>72</v>
      </c>
      <c r="AY226" s="154" t="s">
        <v>207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1112</v>
      </c>
      <c r="H227" s="156">
        <v>10577.424000000001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72</v>
      </c>
      <c r="AY227" s="154" t="s">
        <v>207</v>
      </c>
    </row>
    <row r="228" spans="2:65" s="11" customFormat="1" x14ac:dyDescent="0.2">
      <c r="B228" s="152"/>
      <c r="D228" s="153" t="s">
        <v>214</v>
      </c>
      <c r="E228" s="154" t="s">
        <v>1</v>
      </c>
      <c r="F228" s="155" t="s">
        <v>1113</v>
      </c>
      <c r="H228" s="156">
        <v>970.2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29</v>
      </c>
      <c r="AX228" s="11" t="s">
        <v>72</v>
      </c>
      <c r="AY228" s="154" t="s">
        <v>207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1114</v>
      </c>
      <c r="H229" s="156">
        <v>2094.4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72</v>
      </c>
      <c r="AY229" s="154" t="s">
        <v>207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1115</v>
      </c>
      <c r="H230" s="156">
        <v>29365.599999999999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72</v>
      </c>
      <c r="AY230" s="154" t="s">
        <v>207</v>
      </c>
    </row>
    <row r="231" spans="2:65" s="14" customFormat="1" x14ac:dyDescent="0.2">
      <c r="B231" s="178"/>
      <c r="D231" s="153" t="s">
        <v>214</v>
      </c>
      <c r="E231" s="179" t="s">
        <v>1</v>
      </c>
      <c r="F231" s="180" t="s">
        <v>243</v>
      </c>
      <c r="H231" s="181">
        <v>52941.195999999996</v>
      </c>
      <c r="I231" s="182"/>
      <c r="L231" s="178"/>
      <c r="M231" s="183"/>
      <c r="T231" s="184"/>
      <c r="AT231" s="179" t="s">
        <v>214</v>
      </c>
      <c r="AU231" s="179" t="s">
        <v>91</v>
      </c>
      <c r="AV231" s="14" t="s">
        <v>236</v>
      </c>
      <c r="AW231" s="14" t="s">
        <v>29</v>
      </c>
      <c r="AX231" s="14" t="s">
        <v>80</v>
      </c>
      <c r="AY231" s="179" t="s">
        <v>207</v>
      </c>
    </row>
    <row r="232" spans="2:65" s="1" customFormat="1" ht="24.15" customHeight="1" x14ac:dyDescent="0.2">
      <c r="B232" s="137"/>
      <c r="C232" s="138" t="s">
        <v>413</v>
      </c>
      <c r="D232" s="197" t="s">
        <v>208</v>
      </c>
      <c r="E232" s="139" t="s">
        <v>714</v>
      </c>
      <c r="F232" s="140" t="s">
        <v>715</v>
      </c>
      <c r="G232" s="141" t="s">
        <v>269</v>
      </c>
      <c r="H232" s="142">
        <v>2406.4180000000001</v>
      </c>
      <c r="I232" s="143"/>
      <c r="J232" s="144">
        <f>ROUND(I232*H232,2)</f>
        <v>0</v>
      </c>
      <c r="K232" s="145"/>
      <c r="L232" s="32"/>
      <c r="M232" s="146" t="s">
        <v>1</v>
      </c>
      <c r="N232" s="147" t="s">
        <v>38</v>
      </c>
      <c r="P232" s="148">
        <f>O232*H232</f>
        <v>0</v>
      </c>
      <c r="Q232" s="148">
        <v>0</v>
      </c>
      <c r="R232" s="148">
        <f>Q232*H232</f>
        <v>0</v>
      </c>
      <c r="S232" s="148">
        <v>0</v>
      </c>
      <c r="T232" s="149">
        <f>S232*H232</f>
        <v>0</v>
      </c>
      <c r="AR232" s="150" t="s">
        <v>236</v>
      </c>
      <c r="AT232" s="150" t="s">
        <v>208</v>
      </c>
      <c r="AU232" s="150" t="s">
        <v>91</v>
      </c>
      <c r="AY232" s="17" t="s">
        <v>207</v>
      </c>
      <c r="BE232" s="151">
        <f>IF(N232="základná",J232,0)</f>
        <v>0</v>
      </c>
      <c r="BF232" s="151">
        <f>IF(N232="znížená",J232,0)</f>
        <v>0</v>
      </c>
      <c r="BG232" s="151">
        <f>IF(N232="zákl. prenesená",J232,0)</f>
        <v>0</v>
      </c>
      <c r="BH232" s="151">
        <f>IF(N232="zníž. prenesená",J232,0)</f>
        <v>0</v>
      </c>
      <c r="BI232" s="151">
        <f>IF(N232="nulová",J232,0)</f>
        <v>0</v>
      </c>
      <c r="BJ232" s="17" t="s">
        <v>91</v>
      </c>
      <c r="BK232" s="151">
        <f>ROUND(I232*H232,2)</f>
        <v>0</v>
      </c>
      <c r="BL232" s="17" t="s">
        <v>236</v>
      </c>
      <c r="BM232" s="150" t="s">
        <v>1116</v>
      </c>
    </row>
    <row r="233" spans="2:65" s="13" customFormat="1" x14ac:dyDescent="0.2">
      <c r="B233" s="172"/>
      <c r="D233" s="153" t="s">
        <v>214</v>
      </c>
      <c r="E233" s="173" t="s">
        <v>1</v>
      </c>
      <c r="F233" s="174" t="s">
        <v>1063</v>
      </c>
      <c r="H233" s="173" t="s">
        <v>1</v>
      </c>
      <c r="I233" s="175"/>
      <c r="L233" s="172"/>
      <c r="M233" s="176"/>
      <c r="T233" s="177"/>
      <c r="AT233" s="173" t="s">
        <v>214</v>
      </c>
      <c r="AU233" s="173" t="s">
        <v>91</v>
      </c>
      <c r="AV233" s="13" t="s">
        <v>80</v>
      </c>
      <c r="AW233" s="13" t="s">
        <v>29</v>
      </c>
      <c r="AX233" s="13" t="s">
        <v>72</v>
      </c>
      <c r="AY233" s="173" t="s">
        <v>207</v>
      </c>
    </row>
    <row r="234" spans="2:65" s="11" customFormat="1" x14ac:dyDescent="0.2">
      <c r="B234" s="152"/>
      <c r="D234" s="153" t="s">
        <v>214</v>
      </c>
      <c r="E234" s="154" t="s">
        <v>1</v>
      </c>
      <c r="F234" s="155" t="s">
        <v>1105</v>
      </c>
      <c r="H234" s="156">
        <v>451.52600000000001</v>
      </c>
      <c r="I234" s="157"/>
      <c r="L234" s="152"/>
      <c r="M234" s="158"/>
      <c r="T234" s="159"/>
      <c r="AT234" s="154" t="s">
        <v>214</v>
      </c>
      <c r="AU234" s="154" t="s">
        <v>91</v>
      </c>
      <c r="AV234" s="11" t="s">
        <v>91</v>
      </c>
      <c r="AW234" s="11" t="s">
        <v>29</v>
      </c>
      <c r="AX234" s="11" t="s">
        <v>72</v>
      </c>
      <c r="AY234" s="154" t="s">
        <v>207</v>
      </c>
    </row>
    <row r="235" spans="2:65" s="11" customFormat="1" x14ac:dyDescent="0.2">
      <c r="B235" s="152"/>
      <c r="D235" s="153" t="s">
        <v>214</v>
      </c>
      <c r="E235" s="154" t="s">
        <v>1</v>
      </c>
      <c r="F235" s="155" t="s">
        <v>1106</v>
      </c>
      <c r="H235" s="156">
        <v>480.79199999999997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72</v>
      </c>
      <c r="AY235" s="154" t="s">
        <v>207</v>
      </c>
    </row>
    <row r="236" spans="2:65" s="11" customFormat="1" x14ac:dyDescent="0.2">
      <c r="B236" s="152"/>
      <c r="D236" s="153" t="s">
        <v>214</v>
      </c>
      <c r="E236" s="154" t="s">
        <v>1</v>
      </c>
      <c r="F236" s="155" t="s">
        <v>1107</v>
      </c>
      <c r="H236" s="156">
        <v>44.1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72</v>
      </c>
      <c r="AY236" s="154" t="s">
        <v>207</v>
      </c>
    </row>
    <row r="237" spans="2:65" s="11" customFormat="1" x14ac:dyDescent="0.2">
      <c r="B237" s="152"/>
      <c r="D237" s="153" t="s">
        <v>214</v>
      </c>
      <c r="E237" s="154" t="s">
        <v>1</v>
      </c>
      <c r="F237" s="155" t="s">
        <v>1108</v>
      </c>
      <c r="H237" s="156">
        <v>95.2</v>
      </c>
      <c r="I237" s="157"/>
      <c r="L237" s="152"/>
      <c r="M237" s="158"/>
      <c r="T237" s="159"/>
      <c r="AT237" s="154" t="s">
        <v>214</v>
      </c>
      <c r="AU237" s="154" t="s">
        <v>91</v>
      </c>
      <c r="AV237" s="11" t="s">
        <v>91</v>
      </c>
      <c r="AW237" s="11" t="s">
        <v>29</v>
      </c>
      <c r="AX237" s="11" t="s">
        <v>72</v>
      </c>
      <c r="AY237" s="154" t="s">
        <v>207</v>
      </c>
    </row>
    <row r="238" spans="2:65" s="11" customFormat="1" x14ac:dyDescent="0.2">
      <c r="B238" s="152"/>
      <c r="D238" s="153" t="s">
        <v>214</v>
      </c>
      <c r="E238" s="154" t="s">
        <v>1</v>
      </c>
      <c r="F238" s="155" t="s">
        <v>1067</v>
      </c>
      <c r="H238" s="156">
        <v>1334.8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72</v>
      </c>
      <c r="AY238" s="154" t="s">
        <v>207</v>
      </c>
    </row>
    <row r="239" spans="2:65" s="14" customFormat="1" x14ac:dyDescent="0.2">
      <c r="B239" s="178"/>
      <c r="D239" s="153" t="s">
        <v>214</v>
      </c>
      <c r="E239" s="179" t="s">
        <v>1</v>
      </c>
      <c r="F239" s="180" t="s">
        <v>243</v>
      </c>
      <c r="H239" s="181">
        <v>2406.4179999999997</v>
      </c>
      <c r="I239" s="182"/>
      <c r="L239" s="178"/>
      <c r="M239" s="183"/>
      <c r="T239" s="184"/>
      <c r="AT239" s="179" t="s">
        <v>214</v>
      </c>
      <c r="AU239" s="179" t="s">
        <v>91</v>
      </c>
      <c r="AV239" s="14" t="s">
        <v>236</v>
      </c>
      <c r="AW239" s="14" t="s">
        <v>29</v>
      </c>
      <c r="AX239" s="14" t="s">
        <v>80</v>
      </c>
      <c r="AY239" s="179" t="s">
        <v>207</v>
      </c>
    </row>
    <row r="240" spans="2:65" s="1" customFormat="1" ht="24.15" customHeight="1" x14ac:dyDescent="0.2">
      <c r="B240" s="137"/>
      <c r="C240" s="138" t="s">
        <v>430</v>
      </c>
      <c r="D240" s="138" t="s">
        <v>208</v>
      </c>
      <c r="E240" s="139" t="s">
        <v>738</v>
      </c>
      <c r="F240" s="140" t="s">
        <v>739</v>
      </c>
      <c r="G240" s="141" t="s">
        <v>269</v>
      </c>
      <c r="H240" s="142">
        <v>1334.8</v>
      </c>
      <c r="I240" s="143"/>
      <c r="J240" s="144">
        <f>ROUND(I240*H240,2)</f>
        <v>0</v>
      </c>
      <c r="K240" s="145"/>
      <c r="L240" s="32"/>
      <c r="M240" s="146" t="s">
        <v>1</v>
      </c>
      <c r="N240" s="147" t="s">
        <v>38</v>
      </c>
      <c r="P240" s="148">
        <f>O240*H240</f>
        <v>0</v>
      </c>
      <c r="Q240" s="148">
        <v>0</v>
      </c>
      <c r="R240" s="148">
        <f>Q240*H240</f>
        <v>0</v>
      </c>
      <c r="S240" s="148">
        <v>0</v>
      </c>
      <c r="T240" s="149">
        <f>S240*H240</f>
        <v>0</v>
      </c>
      <c r="AR240" s="150" t="s">
        <v>236</v>
      </c>
      <c r="AT240" s="150" t="s">
        <v>208</v>
      </c>
      <c r="AU240" s="150" t="s">
        <v>91</v>
      </c>
      <c r="AY240" s="17" t="s">
        <v>207</v>
      </c>
      <c r="BE240" s="151">
        <f>IF(N240="základná",J240,0)</f>
        <v>0</v>
      </c>
      <c r="BF240" s="151">
        <f>IF(N240="znížená",J240,0)</f>
        <v>0</v>
      </c>
      <c r="BG240" s="151">
        <f>IF(N240="zákl. prenesená",J240,0)</f>
        <v>0</v>
      </c>
      <c r="BH240" s="151">
        <f>IF(N240="zníž. prenesená",J240,0)</f>
        <v>0</v>
      </c>
      <c r="BI240" s="151">
        <f>IF(N240="nulová",J240,0)</f>
        <v>0</v>
      </c>
      <c r="BJ240" s="17" t="s">
        <v>91</v>
      </c>
      <c r="BK240" s="151">
        <f>ROUND(I240*H240,2)</f>
        <v>0</v>
      </c>
      <c r="BL240" s="17" t="s">
        <v>236</v>
      </c>
      <c r="BM240" s="150" t="s">
        <v>1117</v>
      </c>
    </row>
    <row r="241" spans="2:65" s="11" customFormat="1" x14ac:dyDescent="0.2">
      <c r="B241" s="152"/>
      <c r="D241" s="153" t="s">
        <v>214</v>
      </c>
      <c r="E241" s="154" t="s">
        <v>1</v>
      </c>
      <c r="F241" s="155" t="s">
        <v>1118</v>
      </c>
      <c r="H241" s="156">
        <v>1334.8</v>
      </c>
      <c r="I241" s="157"/>
      <c r="L241" s="152"/>
      <c r="M241" s="158"/>
      <c r="T241" s="159"/>
      <c r="AT241" s="154" t="s">
        <v>214</v>
      </c>
      <c r="AU241" s="154" t="s">
        <v>91</v>
      </c>
      <c r="AV241" s="11" t="s">
        <v>91</v>
      </c>
      <c r="AW241" s="11" t="s">
        <v>29</v>
      </c>
      <c r="AX241" s="11" t="s">
        <v>80</v>
      </c>
      <c r="AY241" s="154" t="s">
        <v>207</v>
      </c>
    </row>
    <row r="242" spans="2:65" s="1" customFormat="1" ht="16.5" customHeight="1" x14ac:dyDescent="0.2">
      <c r="B242" s="137"/>
      <c r="C242" s="206" t="s">
        <v>436</v>
      </c>
      <c r="D242" s="206" t="s">
        <v>742</v>
      </c>
      <c r="E242" s="207" t="s">
        <v>743</v>
      </c>
      <c r="F242" s="208" t="s">
        <v>744</v>
      </c>
      <c r="G242" s="209" t="s">
        <v>469</v>
      </c>
      <c r="H242" s="210">
        <v>2402.64</v>
      </c>
      <c r="I242" s="211"/>
      <c r="J242" s="212">
        <f>ROUND(I242*H242,2)</f>
        <v>0</v>
      </c>
      <c r="K242" s="213"/>
      <c r="L242" s="214"/>
      <c r="M242" s="215" t="s">
        <v>1</v>
      </c>
      <c r="N242" s="216" t="s">
        <v>38</v>
      </c>
      <c r="P242" s="148">
        <f>O242*H242</f>
        <v>0</v>
      </c>
      <c r="Q242" s="148">
        <v>1</v>
      </c>
      <c r="R242" s="148">
        <f>Q242*H242</f>
        <v>2402.64</v>
      </c>
      <c r="S242" s="148">
        <v>0</v>
      </c>
      <c r="T242" s="149">
        <f>S242*H242</f>
        <v>0</v>
      </c>
      <c r="AR242" s="150" t="s">
        <v>320</v>
      </c>
      <c r="AT242" s="150" t="s">
        <v>742</v>
      </c>
      <c r="AU242" s="150" t="s">
        <v>91</v>
      </c>
      <c r="AY242" s="17" t="s">
        <v>207</v>
      </c>
      <c r="BE242" s="151">
        <f>IF(N242="základná",J242,0)</f>
        <v>0</v>
      </c>
      <c r="BF242" s="151">
        <f>IF(N242="znížená",J242,0)</f>
        <v>0</v>
      </c>
      <c r="BG242" s="151">
        <f>IF(N242="zákl. prenesená",J242,0)</f>
        <v>0</v>
      </c>
      <c r="BH242" s="151">
        <f>IF(N242="zníž. prenesená",J242,0)</f>
        <v>0</v>
      </c>
      <c r="BI242" s="151">
        <f>IF(N242="nulová",J242,0)</f>
        <v>0</v>
      </c>
      <c r="BJ242" s="17" t="s">
        <v>91</v>
      </c>
      <c r="BK242" s="151">
        <f>ROUND(I242*H242,2)</f>
        <v>0</v>
      </c>
      <c r="BL242" s="17" t="s">
        <v>236</v>
      </c>
      <c r="BM242" s="150" t="s">
        <v>1119</v>
      </c>
    </row>
    <row r="243" spans="2:65" s="11" customFormat="1" x14ac:dyDescent="0.2">
      <c r="B243" s="152"/>
      <c r="D243" s="153" t="s">
        <v>214</v>
      </c>
      <c r="E243" s="154" t="s">
        <v>1</v>
      </c>
      <c r="F243" s="155" t="s">
        <v>1120</v>
      </c>
      <c r="H243" s="156">
        <v>1334.8</v>
      </c>
      <c r="I243" s="157"/>
      <c r="L243" s="152"/>
      <c r="M243" s="158"/>
      <c r="T243" s="159"/>
      <c r="AT243" s="154" t="s">
        <v>214</v>
      </c>
      <c r="AU243" s="154" t="s">
        <v>91</v>
      </c>
      <c r="AV243" s="11" t="s">
        <v>91</v>
      </c>
      <c r="AW243" s="11" t="s">
        <v>29</v>
      </c>
      <c r="AX243" s="11" t="s">
        <v>80</v>
      </c>
      <c r="AY243" s="154" t="s">
        <v>207</v>
      </c>
    </row>
    <row r="244" spans="2:65" s="11" customFormat="1" x14ac:dyDescent="0.2">
      <c r="B244" s="152"/>
      <c r="D244" s="153" t="s">
        <v>214</v>
      </c>
      <c r="F244" s="155" t="s">
        <v>1121</v>
      </c>
      <c r="H244" s="156">
        <v>2402.64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3</v>
      </c>
      <c r="AX244" s="11" t="s">
        <v>80</v>
      </c>
      <c r="AY244" s="154" t="s">
        <v>207</v>
      </c>
    </row>
    <row r="245" spans="2:65" s="1" customFormat="1" ht="24.15" customHeight="1" x14ac:dyDescent="0.2">
      <c r="B245" s="137"/>
      <c r="C245" s="138" t="s">
        <v>442</v>
      </c>
      <c r="D245" s="193" t="s">
        <v>208</v>
      </c>
      <c r="E245" s="139" t="s">
        <v>467</v>
      </c>
      <c r="F245" s="140" t="s">
        <v>468</v>
      </c>
      <c r="G245" s="141" t="s">
        <v>469</v>
      </c>
      <c r="H245" s="142">
        <v>4306.5820000000003</v>
      </c>
      <c r="I245" s="143"/>
      <c r="J245" s="144">
        <f>ROUND(I245*H245,2)</f>
        <v>0</v>
      </c>
      <c r="K245" s="145"/>
      <c r="L245" s="32"/>
      <c r="M245" s="146" t="s">
        <v>1</v>
      </c>
      <c r="N245" s="147" t="s">
        <v>38</v>
      </c>
      <c r="P245" s="148">
        <f>O245*H245</f>
        <v>0</v>
      </c>
      <c r="Q245" s="148">
        <v>0</v>
      </c>
      <c r="R245" s="148">
        <f>Q245*H245</f>
        <v>0</v>
      </c>
      <c r="S245" s="148">
        <v>0</v>
      </c>
      <c r="T245" s="149">
        <f>S245*H245</f>
        <v>0</v>
      </c>
      <c r="AR245" s="150" t="s">
        <v>236</v>
      </c>
      <c r="AT245" s="150" t="s">
        <v>208</v>
      </c>
      <c r="AU245" s="150" t="s">
        <v>91</v>
      </c>
      <c r="AY245" s="17" t="s">
        <v>207</v>
      </c>
      <c r="BE245" s="151">
        <f>IF(N245="základná",J245,0)</f>
        <v>0</v>
      </c>
      <c r="BF245" s="151">
        <f>IF(N245="znížená",J245,0)</f>
        <v>0</v>
      </c>
      <c r="BG245" s="151">
        <f>IF(N245="zákl. prenesená",J245,0)</f>
        <v>0</v>
      </c>
      <c r="BH245" s="151">
        <f>IF(N245="zníž. prenesená",J245,0)</f>
        <v>0</v>
      </c>
      <c r="BI245" s="151">
        <f>IF(N245="nulová",J245,0)</f>
        <v>0</v>
      </c>
      <c r="BJ245" s="17" t="s">
        <v>91</v>
      </c>
      <c r="BK245" s="151">
        <f>ROUND(I245*H245,2)</f>
        <v>0</v>
      </c>
      <c r="BL245" s="17" t="s">
        <v>236</v>
      </c>
      <c r="BM245" s="150" t="s">
        <v>1122</v>
      </c>
    </row>
    <row r="246" spans="2:65" s="13" customFormat="1" x14ac:dyDescent="0.2">
      <c r="B246" s="172"/>
      <c r="D246" s="153" t="s">
        <v>214</v>
      </c>
      <c r="E246" s="173" t="s">
        <v>1</v>
      </c>
      <c r="F246" s="174" t="s">
        <v>1063</v>
      </c>
      <c r="H246" s="173" t="s">
        <v>1</v>
      </c>
      <c r="I246" s="175"/>
      <c r="L246" s="172"/>
      <c r="M246" s="176"/>
      <c r="T246" s="177"/>
      <c r="AT246" s="173" t="s">
        <v>214</v>
      </c>
      <c r="AU246" s="173" t="s">
        <v>91</v>
      </c>
      <c r="AV246" s="13" t="s">
        <v>80</v>
      </c>
      <c r="AW246" s="13" t="s">
        <v>29</v>
      </c>
      <c r="AX246" s="13" t="s">
        <v>72</v>
      </c>
      <c r="AY246" s="173" t="s">
        <v>207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1123</v>
      </c>
      <c r="H247" s="156">
        <v>423.22500000000002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72</v>
      </c>
      <c r="AY247" s="154" t="s">
        <v>207</v>
      </c>
    </row>
    <row r="248" spans="2:65" s="11" customFormat="1" x14ac:dyDescent="0.2">
      <c r="B248" s="152"/>
      <c r="D248" s="153" t="s">
        <v>214</v>
      </c>
      <c r="E248" s="154" t="s">
        <v>1</v>
      </c>
      <c r="F248" s="155" t="s">
        <v>1124</v>
      </c>
      <c r="H248" s="156">
        <v>144.792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29</v>
      </c>
      <c r="AX248" s="11" t="s">
        <v>72</v>
      </c>
      <c r="AY248" s="154" t="s">
        <v>207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1125</v>
      </c>
      <c r="H249" s="156">
        <v>530.54399999999998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72</v>
      </c>
      <c r="AY249" s="154" t="s">
        <v>207</v>
      </c>
    </row>
    <row r="250" spans="2:65" s="11" customFormat="1" x14ac:dyDescent="0.2">
      <c r="B250" s="152"/>
      <c r="D250" s="153" t="s">
        <v>214</v>
      </c>
      <c r="E250" s="154" t="s">
        <v>1</v>
      </c>
      <c r="F250" s="155" t="s">
        <v>1126</v>
      </c>
      <c r="H250" s="156">
        <v>564.93100000000004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29</v>
      </c>
      <c r="AX250" s="11" t="s">
        <v>72</v>
      </c>
      <c r="AY250" s="154" t="s">
        <v>207</v>
      </c>
    </row>
    <row r="251" spans="2:65" s="11" customFormat="1" x14ac:dyDescent="0.2">
      <c r="B251" s="152"/>
      <c r="D251" s="153" t="s">
        <v>214</v>
      </c>
      <c r="E251" s="154" t="s">
        <v>1</v>
      </c>
      <c r="F251" s="155" t="s">
        <v>1127</v>
      </c>
      <c r="H251" s="156">
        <v>69.09</v>
      </c>
      <c r="I251" s="157"/>
      <c r="L251" s="152"/>
      <c r="M251" s="158"/>
      <c r="T251" s="159"/>
      <c r="AT251" s="154" t="s">
        <v>214</v>
      </c>
      <c r="AU251" s="154" t="s">
        <v>91</v>
      </c>
      <c r="AV251" s="11" t="s">
        <v>91</v>
      </c>
      <c r="AW251" s="11" t="s">
        <v>29</v>
      </c>
      <c r="AX251" s="11" t="s">
        <v>72</v>
      </c>
      <c r="AY251" s="154" t="s">
        <v>207</v>
      </c>
    </row>
    <row r="252" spans="2:65" s="11" customFormat="1" x14ac:dyDescent="0.2">
      <c r="B252" s="152"/>
      <c r="D252" s="153" t="s">
        <v>214</v>
      </c>
      <c r="E252" s="154" t="s">
        <v>1</v>
      </c>
      <c r="F252" s="155" t="s">
        <v>1128</v>
      </c>
      <c r="H252" s="156">
        <v>171.36</v>
      </c>
      <c r="I252" s="157"/>
      <c r="L252" s="152"/>
      <c r="M252" s="158"/>
      <c r="T252" s="159"/>
      <c r="AT252" s="154" t="s">
        <v>214</v>
      </c>
      <c r="AU252" s="154" t="s">
        <v>91</v>
      </c>
      <c r="AV252" s="11" t="s">
        <v>91</v>
      </c>
      <c r="AW252" s="11" t="s">
        <v>29</v>
      </c>
      <c r="AX252" s="11" t="s">
        <v>72</v>
      </c>
      <c r="AY252" s="154" t="s">
        <v>207</v>
      </c>
    </row>
    <row r="253" spans="2:65" s="11" customFormat="1" x14ac:dyDescent="0.2">
      <c r="B253" s="152"/>
      <c r="D253" s="153" t="s">
        <v>214</v>
      </c>
      <c r="E253" s="154" t="s">
        <v>1</v>
      </c>
      <c r="F253" s="155" t="s">
        <v>1129</v>
      </c>
      <c r="H253" s="156">
        <v>2402.64</v>
      </c>
      <c r="I253" s="157"/>
      <c r="L253" s="152"/>
      <c r="M253" s="158"/>
      <c r="T253" s="159"/>
      <c r="AT253" s="154" t="s">
        <v>214</v>
      </c>
      <c r="AU253" s="154" t="s">
        <v>91</v>
      </c>
      <c r="AV253" s="11" t="s">
        <v>91</v>
      </c>
      <c r="AW253" s="11" t="s">
        <v>29</v>
      </c>
      <c r="AX253" s="11" t="s">
        <v>72</v>
      </c>
      <c r="AY253" s="154" t="s">
        <v>207</v>
      </c>
    </row>
    <row r="254" spans="2:65" s="14" customFormat="1" x14ac:dyDescent="0.2">
      <c r="B254" s="178"/>
      <c r="D254" s="153" t="s">
        <v>214</v>
      </c>
      <c r="E254" s="179" t="s">
        <v>1</v>
      </c>
      <c r="F254" s="180" t="s">
        <v>243</v>
      </c>
      <c r="H254" s="181">
        <v>4306.5820000000003</v>
      </c>
      <c r="I254" s="182"/>
      <c r="L254" s="178"/>
      <c r="M254" s="183"/>
      <c r="T254" s="184"/>
      <c r="AT254" s="179" t="s">
        <v>214</v>
      </c>
      <c r="AU254" s="179" t="s">
        <v>91</v>
      </c>
      <c r="AV254" s="14" t="s">
        <v>236</v>
      </c>
      <c r="AW254" s="14" t="s">
        <v>29</v>
      </c>
      <c r="AX254" s="14" t="s">
        <v>80</v>
      </c>
      <c r="AY254" s="179" t="s">
        <v>207</v>
      </c>
    </row>
    <row r="255" spans="2:65" s="1" customFormat="1" ht="24.15" customHeight="1" x14ac:dyDescent="0.2">
      <c r="B255" s="137"/>
      <c r="C255" s="138" t="s">
        <v>451</v>
      </c>
      <c r="D255" s="192" t="s">
        <v>208</v>
      </c>
      <c r="E255" s="139" t="s">
        <v>756</v>
      </c>
      <c r="F255" s="140" t="s">
        <v>757</v>
      </c>
      <c r="G255" s="141" t="s">
        <v>269</v>
      </c>
      <c r="H255" s="142">
        <v>80.44</v>
      </c>
      <c r="I255" s="143"/>
      <c r="J255" s="144">
        <f>ROUND(I255*H255,2)</f>
        <v>0</v>
      </c>
      <c r="K255" s="145"/>
      <c r="L255" s="32"/>
      <c r="M255" s="146" t="s">
        <v>1</v>
      </c>
      <c r="N255" s="147" t="s">
        <v>38</v>
      </c>
      <c r="P255" s="148">
        <f>O255*H255</f>
        <v>0</v>
      </c>
      <c r="Q255" s="148">
        <v>0</v>
      </c>
      <c r="R255" s="148">
        <f>Q255*H255</f>
        <v>0</v>
      </c>
      <c r="S255" s="148">
        <v>0</v>
      </c>
      <c r="T255" s="149">
        <f>S255*H255</f>
        <v>0</v>
      </c>
      <c r="AR255" s="150" t="s">
        <v>236</v>
      </c>
      <c r="AT255" s="150" t="s">
        <v>208</v>
      </c>
      <c r="AU255" s="150" t="s">
        <v>91</v>
      </c>
      <c r="AY255" s="17" t="s">
        <v>207</v>
      </c>
      <c r="BE255" s="151">
        <f>IF(N255="základná",J255,0)</f>
        <v>0</v>
      </c>
      <c r="BF255" s="151">
        <f>IF(N255="znížená",J255,0)</f>
        <v>0</v>
      </c>
      <c r="BG255" s="151">
        <f>IF(N255="zákl. prenesená",J255,0)</f>
        <v>0</v>
      </c>
      <c r="BH255" s="151">
        <f>IF(N255="zníž. prenesená",J255,0)</f>
        <v>0</v>
      </c>
      <c r="BI255" s="151">
        <f>IF(N255="nulová",J255,0)</f>
        <v>0</v>
      </c>
      <c r="BJ255" s="17" t="s">
        <v>91</v>
      </c>
      <c r="BK255" s="151">
        <f>ROUND(I255*H255,2)</f>
        <v>0</v>
      </c>
      <c r="BL255" s="17" t="s">
        <v>236</v>
      </c>
      <c r="BM255" s="150" t="s">
        <v>1130</v>
      </c>
    </row>
    <row r="256" spans="2:65" s="11" customFormat="1" ht="20.399999999999999" x14ac:dyDescent="0.2">
      <c r="B256" s="152"/>
      <c r="D256" s="153" t="s">
        <v>214</v>
      </c>
      <c r="E256" s="154" t="s">
        <v>1</v>
      </c>
      <c r="F256" s="155" t="s">
        <v>1131</v>
      </c>
      <c r="H256" s="156">
        <v>54.41</v>
      </c>
      <c r="I256" s="157"/>
      <c r="L256" s="152"/>
      <c r="M256" s="158"/>
      <c r="T256" s="159"/>
      <c r="AT256" s="154" t="s">
        <v>214</v>
      </c>
      <c r="AU256" s="154" t="s">
        <v>91</v>
      </c>
      <c r="AV256" s="11" t="s">
        <v>91</v>
      </c>
      <c r="AW256" s="11" t="s">
        <v>29</v>
      </c>
      <c r="AX256" s="11" t="s">
        <v>72</v>
      </c>
      <c r="AY256" s="154" t="s">
        <v>207</v>
      </c>
    </row>
    <row r="257" spans="2:65" s="11" customFormat="1" x14ac:dyDescent="0.2">
      <c r="B257" s="152"/>
      <c r="D257" s="153" t="s">
        <v>214</v>
      </c>
      <c r="E257" s="154" t="s">
        <v>1</v>
      </c>
      <c r="F257" s="155" t="s">
        <v>1132</v>
      </c>
      <c r="H257" s="156">
        <v>26.03</v>
      </c>
      <c r="I257" s="157"/>
      <c r="L257" s="152"/>
      <c r="M257" s="158"/>
      <c r="T257" s="159"/>
      <c r="AT257" s="154" t="s">
        <v>214</v>
      </c>
      <c r="AU257" s="154" t="s">
        <v>91</v>
      </c>
      <c r="AV257" s="11" t="s">
        <v>91</v>
      </c>
      <c r="AW257" s="11" t="s">
        <v>29</v>
      </c>
      <c r="AX257" s="11" t="s">
        <v>72</v>
      </c>
      <c r="AY257" s="154" t="s">
        <v>207</v>
      </c>
    </row>
    <row r="258" spans="2:65" s="14" customFormat="1" x14ac:dyDescent="0.2">
      <c r="B258" s="178"/>
      <c r="D258" s="153" t="s">
        <v>214</v>
      </c>
      <c r="E258" s="179" t="s">
        <v>1</v>
      </c>
      <c r="F258" s="180" t="s">
        <v>243</v>
      </c>
      <c r="H258" s="181">
        <v>80.44</v>
      </c>
      <c r="I258" s="182"/>
      <c r="L258" s="178"/>
      <c r="M258" s="183"/>
      <c r="T258" s="184"/>
      <c r="AT258" s="179" t="s">
        <v>214</v>
      </c>
      <c r="AU258" s="179" t="s">
        <v>91</v>
      </c>
      <c r="AV258" s="14" t="s">
        <v>236</v>
      </c>
      <c r="AW258" s="14" t="s">
        <v>29</v>
      </c>
      <c r="AX258" s="14" t="s">
        <v>80</v>
      </c>
      <c r="AY258" s="179" t="s">
        <v>207</v>
      </c>
    </row>
    <row r="259" spans="2:65" s="1" customFormat="1" ht="16.5" customHeight="1" x14ac:dyDescent="0.2">
      <c r="B259" s="137"/>
      <c r="C259" s="206" t="s">
        <v>455</v>
      </c>
      <c r="D259" s="217" t="s">
        <v>742</v>
      </c>
      <c r="E259" s="207" t="s">
        <v>761</v>
      </c>
      <c r="F259" s="208" t="s">
        <v>762</v>
      </c>
      <c r="G259" s="209" t="s">
        <v>269</v>
      </c>
      <c r="H259" s="210">
        <v>54.41</v>
      </c>
      <c r="I259" s="211"/>
      <c r="J259" s="212">
        <f>ROUND(I259*H259,2)</f>
        <v>0</v>
      </c>
      <c r="K259" s="213"/>
      <c r="L259" s="214"/>
      <c r="M259" s="215" t="s">
        <v>1</v>
      </c>
      <c r="N259" s="216" t="s">
        <v>38</v>
      </c>
      <c r="P259" s="148">
        <f>O259*H259</f>
        <v>0</v>
      </c>
      <c r="Q259" s="148">
        <v>1</v>
      </c>
      <c r="R259" s="148">
        <f>Q259*H259</f>
        <v>54.41</v>
      </c>
      <c r="S259" s="148">
        <v>0</v>
      </c>
      <c r="T259" s="149">
        <f>S259*H259</f>
        <v>0</v>
      </c>
      <c r="AR259" s="150" t="s">
        <v>320</v>
      </c>
      <c r="AT259" s="150" t="s">
        <v>742</v>
      </c>
      <c r="AU259" s="150" t="s">
        <v>91</v>
      </c>
      <c r="AY259" s="17" t="s">
        <v>207</v>
      </c>
      <c r="BE259" s="151">
        <f>IF(N259="základná",J259,0)</f>
        <v>0</v>
      </c>
      <c r="BF259" s="151">
        <f>IF(N259="znížená",J259,0)</f>
        <v>0</v>
      </c>
      <c r="BG259" s="151">
        <f>IF(N259="zákl. prenesená",J259,0)</f>
        <v>0</v>
      </c>
      <c r="BH259" s="151">
        <f>IF(N259="zníž. prenesená",J259,0)</f>
        <v>0</v>
      </c>
      <c r="BI259" s="151">
        <f>IF(N259="nulová",J259,0)</f>
        <v>0</v>
      </c>
      <c r="BJ259" s="17" t="s">
        <v>91</v>
      </c>
      <c r="BK259" s="151">
        <f>ROUND(I259*H259,2)</f>
        <v>0</v>
      </c>
      <c r="BL259" s="17" t="s">
        <v>236</v>
      </c>
      <c r="BM259" s="150" t="s">
        <v>1133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1134</v>
      </c>
      <c r="H260" s="156">
        <v>54.41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80</v>
      </c>
      <c r="AY260" s="154" t="s">
        <v>207</v>
      </c>
    </row>
    <row r="261" spans="2:65" s="1" customFormat="1" ht="16.5" customHeight="1" x14ac:dyDescent="0.2">
      <c r="B261" s="137"/>
      <c r="C261" s="206" t="s">
        <v>461</v>
      </c>
      <c r="D261" s="217" t="s">
        <v>742</v>
      </c>
      <c r="E261" s="207" t="s">
        <v>765</v>
      </c>
      <c r="F261" s="208" t="s">
        <v>766</v>
      </c>
      <c r="G261" s="209" t="s">
        <v>269</v>
      </c>
      <c r="H261" s="210">
        <v>26.03</v>
      </c>
      <c r="I261" s="211"/>
      <c r="J261" s="212">
        <f>ROUND(I261*H261,2)</f>
        <v>0</v>
      </c>
      <c r="K261" s="213"/>
      <c r="L261" s="214"/>
      <c r="M261" s="215" t="s">
        <v>1</v>
      </c>
      <c r="N261" s="216" t="s">
        <v>38</v>
      </c>
      <c r="P261" s="148">
        <f>O261*H261</f>
        <v>0</v>
      </c>
      <c r="Q261" s="148">
        <v>2.2599999999999998</v>
      </c>
      <c r="R261" s="148">
        <f>Q261*H261</f>
        <v>58.827799999999996</v>
      </c>
      <c r="S261" s="148">
        <v>0</v>
      </c>
      <c r="T261" s="149">
        <f>S261*H261</f>
        <v>0</v>
      </c>
      <c r="AR261" s="150" t="s">
        <v>320</v>
      </c>
      <c r="AT261" s="150" t="s">
        <v>742</v>
      </c>
      <c r="AU261" s="150" t="s">
        <v>91</v>
      </c>
      <c r="AY261" s="17" t="s">
        <v>207</v>
      </c>
      <c r="BE261" s="151">
        <f>IF(N261="základná",J261,0)</f>
        <v>0</v>
      </c>
      <c r="BF261" s="151">
        <f>IF(N261="znížená",J261,0)</f>
        <v>0</v>
      </c>
      <c r="BG261" s="151">
        <f>IF(N261="zákl. prenesená",J261,0)</f>
        <v>0</v>
      </c>
      <c r="BH261" s="151">
        <f>IF(N261="zníž. prenesená",J261,0)</f>
        <v>0</v>
      </c>
      <c r="BI261" s="151">
        <f>IF(N261="nulová",J261,0)</f>
        <v>0</v>
      </c>
      <c r="BJ261" s="17" t="s">
        <v>91</v>
      </c>
      <c r="BK261" s="151">
        <f>ROUND(I261*H261,2)</f>
        <v>0</v>
      </c>
      <c r="BL261" s="17" t="s">
        <v>236</v>
      </c>
      <c r="BM261" s="150" t="s">
        <v>1135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1136</v>
      </c>
      <c r="H262" s="156">
        <v>26.03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80</v>
      </c>
      <c r="AY262" s="154" t="s">
        <v>207</v>
      </c>
    </row>
    <row r="263" spans="2:65" s="1" customFormat="1" ht="33" customHeight="1" x14ac:dyDescent="0.2">
      <c r="B263" s="137"/>
      <c r="C263" s="138" t="s">
        <v>466</v>
      </c>
      <c r="D263" s="194" t="s">
        <v>208</v>
      </c>
      <c r="E263" s="139" t="s">
        <v>965</v>
      </c>
      <c r="F263" s="140" t="s">
        <v>966</v>
      </c>
      <c r="G263" s="141" t="s">
        <v>269</v>
      </c>
      <c r="H263" s="142">
        <v>1008.2</v>
      </c>
      <c r="I263" s="143"/>
      <c r="J263" s="144">
        <f>ROUND(I263*H263,2)</f>
        <v>0</v>
      </c>
      <c r="K263" s="145"/>
      <c r="L263" s="32"/>
      <c r="M263" s="146" t="s">
        <v>1</v>
      </c>
      <c r="N263" s="147" t="s">
        <v>38</v>
      </c>
      <c r="P263" s="148">
        <f>O263*H263</f>
        <v>0</v>
      </c>
      <c r="Q263" s="148">
        <v>0</v>
      </c>
      <c r="R263" s="148">
        <f>Q263*H263</f>
        <v>0</v>
      </c>
      <c r="S263" s="148">
        <v>0</v>
      </c>
      <c r="T263" s="149">
        <f>S263*H263</f>
        <v>0</v>
      </c>
      <c r="AR263" s="150" t="s">
        <v>236</v>
      </c>
      <c r="AT263" s="150" t="s">
        <v>208</v>
      </c>
      <c r="AU263" s="150" t="s">
        <v>91</v>
      </c>
      <c r="AY263" s="17" t="s">
        <v>207</v>
      </c>
      <c r="BE263" s="151">
        <f>IF(N263="základná",J263,0)</f>
        <v>0</v>
      </c>
      <c r="BF263" s="151">
        <f>IF(N263="znížená",J263,0)</f>
        <v>0</v>
      </c>
      <c r="BG263" s="151">
        <f>IF(N263="zákl. prenesená",J263,0)</f>
        <v>0</v>
      </c>
      <c r="BH263" s="151">
        <f>IF(N263="zníž. prenesená",J263,0)</f>
        <v>0</v>
      </c>
      <c r="BI263" s="151">
        <f>IF(N263="nulová",J263,0)</f>
        <v>0</v>
      </c>
      <c r="BJ263" s="17" t="s">
        <v>91</v>
      </c>
      <c r="BK263" s="151">
        <f>ROUND(I263*H263,2)</f>
        <v>0</v>
      </c>
      <c r="BL263" s="17" t="s">
        <v>236</v>
      </c>
      <c r="BM263" s="150" t="s">
        <v>1137</v>
      </c>
    </row>
    <row r="264" spans="2:65" s="1" customFormat="1" ht="19.2" x14ac:dyDescent="0.2">
      <c r="B264" s="32"/>
      <c r="D264" s="153" t="s">
        <v>220</v>
      </c>
      <c r="F264" s="160" t="s">
        <v>772</v>
      </c>
      <c r="I264" s="161"/>
      <c r="L264" s="32"/>
      <c r="M264" s="162"/>
      <c r="T264" s="59"/>
      <c r="AT264" s="17" t="s">
        <v>220</v>
      </c>
      <c r="AU264" s="17" t="s">
        <v>91</v>
      </c>
    </row>
    <row r="265" spans="2:65" s="11" customFormat="1" x14ac:dyDescent="0.2">
      <c r="B265" s="152"/>
      <c r="D265" s="153" t="s">
        <v>214</v>
      </c>
      <c r="E265" s="154" t="s">
        <v>1</v>
      </c>
      <c r="F265" s="155" t="s">
        <v>1138</v>
      </c>
      <c r="H265" s="156">
        <v>1008.2</v>
      </c>
      <c r="I265" s="157"/>
      <c r="L265" s="152"/>
      <c r="M265" s="158"/>
      <c r="T265" s="159"/>
      <c r="AT265" s="154" t="s">
        <v>214</v>
      </c>
      <c r="AU265" s="154" t="s">
        <v>91</v>
      </c>
      <c r="AV265" s="11" t="s">
        <v>91</v>
      </c>
      <c r="AW265" s="11" t="s">
        <v>29</v>
      </c>
      <c r="AX265" s="11" t="s">
        <v>80</v>
      </c>
      <c r="AY265" s="154" t="s">
        <v>207</v>
      </c>
    </row>
    <row r="266" spans="2:65" s="1" customFormat="1" ht="21.75" customHeight="1" x14ac:dyDescent="0.2">
      <c r="B266" s="137"/>
      <c r="C266" s="138" t="s">
        <v>473</v>
      </c>
      <c r="D266" s="138" t="s">
        <v>208</v>
      </c>
      <c r="E266" s="139" t="s">
        <v>774</v>
      </c>
      <c r="F266" s="140" t="s">
        <v>775</v>
      </c>
      <c r="G266" s="141" t="s">
        <v>235</v>
      </c>
      <c r="H266" s="142">
        <v>2389.1999999999998</v>
      </c>
      <c r="I266" s="143"/>
      <c r="J266" s="144">
        <f>ROUND(I266*H266,2)</f>
        <v>0</v>
      </c>
      <c r="K266" s="145"/>
      <c r="L266" s="32"/>
      <c r="M266" s="146" t="s">
        <v>1</v>
      </c>
      <c r="N266" s="147" t="s">
        <v>38</v>
      </c>
      <c r="P266" s="148">
        <f>O266*H266</f>
        <v>0</v>
      </c>
      <c r="Q266" s="148">
        <v>0</v>
      </c>
      <c r="R266" s="148">
        <f>Q266*H266</f>
        <v>0</v>
      </c>
      <c r="S266" s="148">
        <v>0</v>
      </c>
      <c r="T266" s="149">
        <f>S266*H266</f>
        <v>0</v>
      </c>
      <c r="AR266" s="150" t="s">
        <v>236</v>
      </c>
      <c r="AT266" s="150" t="s">
        <v>208</v>
      </c>
      <c r="AU266" s="150" t="s">
        <v>91</v>
      </c>
      <c r="AY266" s="17" t="s">
        <v>207</v>
      </c>
      <c r="BE266" s="151">
        <f>IF(N266="základná",J266,0)</f>
        <v>0</v>
      </c>
      <c r="BF266" s="151">
        <f>IF(N266="znížená",J266,0)</f>
        <v>0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7" t="s">
        <v>91</v>
      </c>
      <c r="BK266" s="151">
        <f>ROUND(I266*H266,2)</f>
        <v>0</v>
      </c>
      <c r="BL266" s="17" t="s">
        <v>236</v>
      </c>
      <c r="BM266" s="150" t="s">
        <v>1139</v>
      </c>
    </row>
    <row r="267" spans="2:65" s="11" customFormat="1" x14ac:dyDescent="0.2">
      <c r="B267" s="152"/>
      <c r="D267" s="153" t="s">
        <v>214</v>
      </c>
      <c r="E267" s="154" t="s">
        <v>1</v>
      </c>
      <c r="F267" s="155" t="s">
        <v>1140</v>
      </c>
      <c r="H267" s="156">
        <v>2389.1999999999998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80</v>
      </c>
      <c r="AY267" s="154" t="s">
        <v>207</v>
      </c>
    </row>
    <row r="268" spans="2:65" s="1" customFormat="1" ht="24.15" customHeight="1" x14ac:dyDescent="0.2">
      <c r="B268" s="137"/>
      <c r="C268" s="138" t="s">
        <v>479</v>
      </c>
      <c r="D268" s="204" t="s">
        <v>208</v>
      </c>
      <c r="E268" s="139" t="s">
        <v>778</v>
      </c>
      <c r="F268" s="140" t="s">
        <v>779</v>
      </c>
      <c r="G268" s="141" t="s">
        <v>235</v>
      </c>
      <c r="H268" s="142">
        <v>3005.09</v>
      </c>
      <c r="I268" s="143"/>
      <c r="J268" s="144">
        <f>ROUND(I268*H268,2)</f>
        <v>0</v>
      </c>
      <c r="K268" s="145"/>
      <c r="L268" s="32"/>
      <c r="M268" s="146" t="s">
        <v>1</v>
      </c>
      <c r="N268" s="147" t="s">
        <v>38</v>
      </c>
      <c r="P268" s="148">
        <f>O268*H268</f>
        <v>0</v>
      </c>
      <c r="Q268" s="148">
        <v>0</v>
      </c>
      <c r="R268" s="148">
        <f>Q268*H268</f>
        <v>0</v>
      </c>
      <c r="S268" s="148">
        <v>0</v>
      </c>
      <c r="T268" s="149">
        <f>S268*H268</f>
        <v>0</v>
      </c>
      <c r="AR268" s="150" t="s">
        <v>236</v>
      </c>
      <c r="AT268" s="150" t="s">
        <v>208</v>
      </c>
      <c r="AU268" s="150" t="s">
        <v>91</v>
      </c>
      <c r="AY268" s="17" t="s">
        <v>207</v>
      </c>
      <c r="BE268" s="151">
        <f>IF(N268="základná",J268,0)</f>
        <v>0</v>
      </c>
      <c r="BF268" s="151">
        <f>IF(N268="znížená",J268,0)</f>
        <v>0</v>
      </c>
      <c r="BG268" s="151">
        <f>IF(N268="zákl. prenesená",J268,0)</f>
        <v>0</v>
      </c>
      <c r="BH268" s="151">
        <f>IF(N268="zníž. prenesená",J268,0)</f>
        <v>0</v>
      </c>
      <c r="BI268" s="151">
        <f>IF(N268="nulová",J268,0)</f>
        <v>0</v>
      </c>
      <c r="BJ268" s="17" t="s">
        <v>91</v>
      </c>
      <c r="BK268" s="151">
        <f>ROUND(I268*H268,2)</f>
        <v>0</v>
      </c>
      <c r="BL268" s="17" t="s">
        <v>236</v>
      </c>
      <c r="BM268" s="150" t="s">
        <v>1141</v>
      </c>
    </row>
    <row r="269" spans="2:65" s="1" customFormat="1" ht="19.2" x14ac:dyDescent="0.2">
      <c r="B269" s="32"/>
      <c r="D269" s="153" t="s">
        <v>220</v>
      </c>
      <c r="F269" s="160" t="s">
        <v>1142</v>
      </c>
      <c r="I269" s="161"/>
      <c r="L269" s="32"/>
      <c r="M269" s="162"/>
      <c r="T269" s="59"/>
      <c r="AT269" s="17" t="s">
        <v>220</v>
      </c>
      <c r="AU269" s="17" t="s">
        <v>91</v>
      </c>
    </row>
    <row r="270" spans="2:65" s="13" customFormat="1" x14ac:dyDescent="0.2">
      <c r="B270" s="172"/>
      <c r="D270" s="153" t="s">
        <v>214</v>
      </c>
      <c r="E270" s="173" t="s">
        <v>1</v>
      </c>
      <c r="F270" s="174" t="s">
        <v>655</v>
      </c>
      <c r="H270" s="173" t="s">
        <v>1</v>
      </c>
      <c r="I270" s="175"/>
      <c r="L270" s="172"/>
      <c r="M270" s="176"/>
      <c r="T270" s="177"/>
      <c r="AT270" s="173" t="s">
        <v>214</v>
      </c>
      <c r="AU270" s="173" t="s">
        <v>91</v>
      </c>
      <c r="AV270" s="13" t="s">
        <v>80</v>
      </c>
      <c r="AW270" s="13" t="s">
        <v>29</v>
      </c>
      <c r="AX270" s="13" t="s">
        <v>72</v>
      </c>
      <c r="AY270" s="173" t="s">
        <v>207</v>
      </c>
    </row>
    <row r="271" spans="2:65" s="11" customFormat="1" ht="20.399999999999999" x14ac:dyDescent="0.2">
      <c r="B271" s="152"/>
      <c r="D271" s="153" t="s">
        <v>214</v>
      </c>
      <c r="E271" s="154" t="s">
        <v>1</v>
      </c>
      <c r="F271" s="155" t="s">
        <v>1143</v>
      </c>
      <c r="H271" s="156">
        <v>1668.8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72</v>
      </c>
      <c r="AY271" s="154" t="s">
        <v>207</v>
      </c>
    </row>
    <row r="272" spans="2:65" s="11" customFormat="1" ht="20.399999999999999" x14ac:dyDescent="0.2">
      <c r="B272" s="152"/>
      <c r="D272" s="153" t="s">
        <v>214</v>
      </c>
      <c r="E272" s="154" t="s">
        <v>1</v>
      </c>
      <c r="F272" s="155" t="s">
        <v>1144</v>
      </c>
      <c r="H272" s="156">
        <v>1336.29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4" customFormat="1" x14ac:dyDescent="0.2">
      <c r="B273" s="178"/>
      <c r="D273" s="153" t="s">
        <v>214</v>
      </c>
      <c r="E273" s="179" t="s">
        <v>1</v>
      </c>
      <c r="F273" s="180" t="s">
        <v>243</v>
      </c>
      <c r="H273" s="181">
        <v>3005.09</v>
      </c>
      <c r="I273" s="182"/>
      <c r="L273" s="178"/>
      <c r="M273" s="183"/>
      <c r="T273" s="184"/>
      <c r="AT273" s="179" t="s">
        <v>214</v>
      </c>
      <c r="AU273" s="179" t="s">
        <v>91</v>
      </c>
      <c r="AV273" s="14" t="s">
        <v>236</v>
      </c>
      <c r="AW273" s="14" t="s">
        <v>29</v>
      </c>
      <c r="AX273" s="14" t="s">
        <v>80</v>
      </c>
      <c r="AY273" s="179" t="s">
        <v>207</v>
      </c>
    </row>
    <row r="274" spans="2:65" s="10" customFormat="1" ht="22.8" customHeight="1" x14ac:dyDescent="0.25">
      <c r="B274" s="127"/>
      <c r="D274" s="128" t="s">
        <v>71</v>
      </c>
      <c r="E274" s="170" t="s">
        <v>91</v>
      </c>
      <c r="F274" s="170" t="s">
        <v>784</v>
      </c>
      <c r="I274" s="130"/>
      <c r="J274" s="171">
        <f>BK274</f>
        <v>0</v>
      </c>
      <c r="L274" s="127"/>
      <c r="M274" s="132"/>
      <c r="P274" s="133">
        <f>SUM(P275:P283)</f>
        <v>0</v>
      </c>
      <c r="R274" s="133">
        <f>SUM(R275:R283)</f>
        <v>0.55907280000000004</v>
      </c>
      <c r="T274" s="134">
        <f>SUM(T275:T283)</f>
        <v>0</v>
      </c>
      <c r="AR274" s="128" t="s">
        <v>80</v>
      </c>
      <c r="AT274" s="135" t="s">
        <v>71</v>
      </c>
      <c r="AU274" s="135" t="s">
        <v>80</v>
      </c>
      <c r="AY274" s="128" t="s">
        <v>207</v>
      </c>
      <c r="BK274" s="136">
        <f>SUM(BK275:BK283)</f>
        <v>0</v>
      </c>
    </row>
    <row r="275" spans="2:65" s="1" customFormat="1" ht="33" customHeight="1" x14ac:dyDescent="0.2">
      <c r="B275" s="137"/>
      <c r="C275" s="138" t="s">
        <v>486</v>
      </c>
      <c r="D275" s="138" t="s">
        <v>208</v>
      </c>
      <c r="E275" s="139" t="s">
        <v>785</v>
      </c>
      <c r="F275" s="140" t="s">
        <v>786</v>
      </c>
      <c r="G275" s="141" t="s">
        <v>235</v>
      </c>
      <c r="H275" s="142">
        <v>635.20000000000005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</v>
      </c>
      <c r="R275" s="148">
        <f>Q275*H275</f>
        <v>0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1145</v>
      </c>
    </row>
    <row r="276" spans="2:65" s="11" customFormat="1" x14ac:dyDescent="0.2">
      <c r="B276" s="152"/>
      <c r="D276" s="153" t="s">
        <v>214</v>
      </c>
      <c r="E276" s="154" t="s">
        <v>1</v>
      </c>
      <c r="F276" s="155" t="s">
        <v>1146</v>
      </c>
      <c r="H276" s="156">
        <v>635.20000000000005</v>
      </c>
      <c r="I276" s="157"/>
      <c r="L276" s="152"/>
      <c r="M276" s="158"/>
      <c r="T276" s="159"/>
      <c r="AT276" s="154" t="s">
        <v>214</v>
      </c>
      <c r="AU276" s="154" t="s">
        <v>91</v>
      </c>
      <c r="AV276" s="11" t="s">
        <v>91</v>
      </c>
      <c r="AW276" s="11" t="s">
        <v>29</v>
      </c>
      <c r="AX276" s="11" t="s">
        <v>80</v>
      </c>
      <c r="AY276" s="154" t="s">
        <v>207</v>
      </c>
    </row>
    <row r="277" spans="2:65" s="1" customFormat="1" ht="24.15" customHeight="1" x14ac:dyDescent="0.2">
      <c r="B277" s="137"/>
      <c r="C277" s="138" t="s">
        <v>491</v>
      </c>
      <c r="D277" s="138" t="s">
        <v>208</v>
      </c>
      <c r="E277" s="139" t="s">
        <v>789</v>
      </c>
      <c r="F277" s="140" t="s">
        <v>790</v>
      </c>
      <c r="G277" s="141" t="s">
        <v>235</v>
      </c>
      <c r="H277" s="142">
        <v>2389.1999999999998</v>
      </c>
      <c r="I277" s="143"/>
      <c r="J277" s="144">
        <f>ROUND(I277*H277,2)</f>
        <v>0</v>
      </c>
      <c r="K277" s="145"/>
      <c r="L277" s="32"/>
      <c r="M277" s="146" t="s">
        <v>1</v>
      </c>
      <c r="N277" s="147" t="s">
        <v>38</v>
      </c>
      <c r="P277" s="148">
        <f>O277*H277</f>
        <v>0</v>
      </c>
      <c r="Q277" s="148">
        <v>3.0000000000000001E-5</v>
      </c>
      <c r="R277" s="148">
        <f>Q277*H277</f>
        <v>7.167599999999999E-2</v>
      </c>
      <c r="S277" s="148">
        <v>0</v>
      </c>
      <c r="T277" s="149">
        <f>S277*H277</f>
        <v>0</v>
      </c>
      <c r="AR277" s="150" t="s">
        <v>236</v>
      </c>
      <c r="AT277" s="150" t="s">
        <v>208</v>
      </c>
      <c r="AU277" s="150" t="s">
        <v>91</v>
      </c>
      <c r="AY277" s="17" t="s">
        <v>207</v>
      </c>
      <c r="BE277" s="151">
        <f>IF(N277="základná",J277,0)</f>
        <v>0</v>
      </c>
      <c r="BF277" s="151">
        <f>IF(N277="znížená",J277,0)</f>
        <v>0</v>
      </c>
      <c r="BG277" s="151">
        <f>IF(N277="zákl. prenesená",J277,0)</f>
        <v>0</v>
      </c>
      <c r="BH277" s="151">
        <f>IF(N277="zníž. prenesená",J277,0)</f>
        <v>0</v>
      </c>
      <c r="BI277" s="151">
        <f>IF(N277="nulová",J277,0)</f>
        <v>0</v>
      </c>
      <c r="BJ277" s="17" t="s">
        <v>91</v>
      </c>
      <c r="BK277" s="151">
        <f>ROUND(I277*H277,2)</f>
        <v>0</v>
      </c>
      <c r="BL277" s="17" t="s">
        <v>236</v>
      </c>
      <c r="BM277" s="150" t="s">
        <v>1147</v>
      </c>
    </row>
    <row r="278" spans="2:65" s="13" customFormat="1" x14ac:dyDescent="0.2">
      <c r="B278" s="172"/>
      <c r="D278" s="153" t="s">
        <v>214</v>
      </c>
      <c r="E278" s="173" t="s">
        <v>1</v>
      </c>
      <c r="F278" s="174" t="s">
        <v>1063</v>
      </c>
      <c r="H278" s="173" t="s">
        <v>1</v>
      </c>
      <c r="I278" s="175"/>
      <c r="L278" s="172"/>
      <c r="M278" s="176"/>
      <c r="T278" s="177"/>
      <c r="AT278" s="173" t="s">
        <v>214</v>
      </c>
      <c r="AU278" s="173" t="s">
        <v>91</v>
      </c>
      <c r="AV278" s="13" t="s">
        <v>80</v>
      </c>
      <c r="AW278" s="13" t="s">
        <v>29</v>
      </c>
      <c r="AX278" s="13" t="s">
        <v>72</v>
      </c>
      <c r="AY278" s="173" t="s">
        <v>207</v>
      </c>
    </row>
    <row r="279" spans="2:65" s="11" customFormat="1" x14ac:dyDescent="0.2">
      <c r="B279" s="152"/>
      <c r="D279" s="153" t="s">
        <v>214</v>
      </c>
      <c r="E279" s="154" t="s">
        <v>1</v>
      </c>
      <c r="F279" s="155" t="s">
        <v>1148</v>
      </c>
      <c r="H279" s="156">
        <v>2389.1999999999998</v>
      </c>
      <c r="I279" s="157"/>
      <c r="L279" s="152"/>
      <c r="M279" s="158"/>
      <c r="T279" s="159"/>
      <c r="AT279" s="154" t="s">
        <v>214</v>
      </c>
      <c r="AU279" s="154" t="s">
        <v>91</v>
      </c>
      <c r="AV279" s="11" t="s">
        <v>91</v>
      </c>
      <c r="AW279" s="11" t="s">
        <v>29</v>
      </c>
      <c r="AX279" s="11" t="s">
        <v>80</v>
      </c>
      <c r="AY279" s="154" t="s">
        <v>207</v>
      </c>
    </row>
    <row r="280" spans="2:65" s="1" customFormat="1" ht="16.5" customHeight="1" x14ac:dyDescent="0.2">
      <c r="B280" s="137"/>
      <c r="C280" s="206" t="s">
        <v>496</v>
      </c>
      <c r="D280" s="206" t="s">
        <v>742</v>
      </c>
      <c r="E280" s="207" t="s">
        <v>792</v>
      </c>
      <c r="F280" s="208" t="s">
        <v>793</v>
      </c>
      <c r="G280" s="209" t="s">
        <v>235</v>
      </c>
      <c r="H280" s="210">
        <v>2436.9839999999999</v>
      </c>
      <c r="I280" s="211"/>
      <c r="J280" s="212">
        <f>ROUND(I280*H280,2)</f>
        <v>0</v>
      </c>
      <c r="K280" s="213"/>
      <c r="L280" s="214"/>
      <c r="M280" s="215" t="s">
        <v>1</v>
      </c>
      <c r="N280" s="216" t="s">
        <v>38</v>
      </c>
      <c r="P280" s="148">
        <f>O280*H280</f>
        <v>0</v>
      </c>
      <c r="Q280" s="148">
        <v>2.0000000000000001E-4</v>
      </c>
      <c r="R280" s="148">
        <f>Q280*H280</f>
        <v>0.48739680000000002</v>
      </c>
      <c r="S280" s="148">
        <v>0</v>
      </c>
      <c r="T280" s="149">
        <f>S280*H280</f>
        <v>0</v>
      </c>
      <c r="AR280" s="150" t="s">
        <v>320</v>
      </c>
      <c r="AT280" s="150" t="s">
        <v>742</v>
      </c>
      <c r="AU280" s="150" t="s">
        <v>91</v>
      </c>
      <c r="AY280" s="17" t="s">
        <v>207</v>
      </c>
      <c r="BE280" s="151">
        <f>IF(N280="základná",J280,0)</f>
        <v>0</v>
      </c>
      <c r="BF280" s="151">
        <f>IF(N280="znížená",J280,0)</f>
        <v>0</v>
      </c>
      <c r="BG280" s="151">
        <f>IF(N280="zákl. prenesená",J280,0)</f>
        <v>0</v>
      </c>
      <c r="BH280" s="151">
        <f>IF(N280="zníž. prenesená",J280,0)</f>
        <v>0</v>
      </c>
      <c r="BI280" s="151">
        <f>IF(N280="nulová",J280,0)</f>
        <v>0</v>
      </c>
      <c r="BJ280" s="17" t="s">
        <v>91</v>
      </c>
      <c r="BK280" s="151">
        <f>ROUND(I280*H280,2)</f>
        <v>0</v>
      </c>
      <c r="BL280" s="17" t="s">
        <v>236</v>
      </c>
      <c r="BM280" s="150" t="s">
        <v>1149</v>
      </c>
    </row>
    <row r="281" spans="2:65" s="13" customFormat="1" x14ac:dyDescent="0.2">
      <c r="B281" s="172"/>
      <c r="D281" s="153" t="s">
        <v>214</v>
      </c>
      <c r="E281" s="173" t="s">
        <v>1</v>
      </c>
      <c r="F281" s="174" t="s">
        <v>1063</v>
      </c>
      <c r="H281" s="173" t="s">
        <v>1</v>
      </c>
      <c r="I281" s="175"/>
      <c r="L281" s="172"/>
      <c r="M281" s="176"/>
      <c r="T281" s="177"/>
      <c r="AT281" s="173" t="s">
        <v>214</v>
      </c>
      <c r="AU281" s="173" t="s">
        <v>91</v>
      </c>
      <c r="AV281" s="13" t="s">
        <v>80</v>
      </c>
      <c r="AW281" s="13" t="s">
        <v>29</v>
      </c>
      <c r="AX281" s="13" t="s">
        <v>72</v>
      </c>
      <c r="AY281" s="173" t="s">
        <v>207</v>
      </c>
    </row>
    <row r="282" spans="2:65" s="11" customFormat="1" x14ac:dyDescent="0.2">
      <c r="B282" s="152"/>
      <c r="D282" s="153" t="s">
        <v>214</v>
      </c>
      <c r="E282" s="154" t="s">
        <v>1</v>
      </c>
      <c r="F282" s="155" t="s">
        <v>1148</v>
      </c>
      <c r="H282" s="156">
        <v>2389.1999999999998</v>
      </c>
      <c r="I282" s="157"/>
      <c r="L282" s="152"/>
      <c r="M282" s="158"/>
      <c r="T282" s="159"/>
      <c r="AT282" s="154" t="s">
        <v>214</v>
      </c>
      <c r="AU282" s="154" t="s">
        <v>91</v>
      </c>
      <c r="AV282" s="11" t="s">
        <v>91</v>
      </c>
      <c r="AW282" s="11" t="s">
        <v>29</v>
      </c>
      <c r="AX282" s="11" t="s">
        <v>80</v>
      </c>
      <c r="AY282" s="154" t="s">
        <v>207</v>
      </c>
    </row>
    <row r="283" spans="2:65" s="11" customFormat="1" x14ac:dyDescent="0.2">
      <c r="B283" s="152"/>
      <c r="D283" s="153" t="s">
        <v>214</v>
      </c>
      <c r="F283" s="155" t="s">
        <v>1150</v>
      </c>
      <c r="H283" s="156">
        <v>2436.9839999999999</v>
      </c>
      <c r="I283" s="157"/>
      <c r="L283" s="152"/>
      <c r="M283" s="158"/>
      <c r="T283" s="159"/>
      <c r="AT283" s="154" t="s">
        <v>214</v>
      </c>
      <c r="AU283" s="154" t="s">
        <v>91</v>
      </c>
      <c r="AV283" s="11" t="s">
        <v>91</v>
      </c>
      <c r="AW283" s="11" t="s">
        <v>3</v>
      </c>
      <c r="AX283" s="11" t="s">
        <v>80</v>
      </c>
      <c r="AY283" s="154" t="s">
        <v>207</v>
      </c>
    </row>
    <row r="284" spans="2:65" s="10" customFormat="1" ht="22.8" customHeight="1" x14ac:dyDescent="0.25">
      <c r="B284" s="127"/>
      <c r="D284" s="128" t="s">
        <v>71</v>
      </c>
      <c r="E284" s="170" t="s">
        <v>275</v>
      </c>
      <c r="F284" s="170" t="s">
        <v>796</v>
      </c>
      <c r="I284" s="130"/>
      <c r="J284" s="171">
        <f>BK284</f>
        <v>0</v>
      </c>
      <c r="L284" s="127"/>
      <c r="M284" s="132"/>
      <c r="P284" s="133">
        <f>SUM(P285:P294)</f>
        <v>0</v>
      </c>
      <c r="R284" s="133">
        <f>SUM(R285:R294)</f>
        <v>0.43487999999999999</v>
      </c>
      <c r="T284" s="134">
        <f>SUM(T285:T294)</f>
        <v>0</v>
      </c>
      <c r="AR284" s="128" t="s">
        <v>80</v>
      </c>
      <c r="AT284" s="135" t="s">
        <v>71</v>
      </c>
      <c r="AU284" s="135" t="s">
        <v>80</v>
      </c>
      <c r="AY284" s="128" t="s">
        <v>207</v>
      </c>
      <c r="BK284" s="136">
        <f>SUM(BK285:BK294)</f>
        <v>0</v>
      </c>
    </row>
    <row r="285" spans="2:65" s="1" customFormat="1" ht="16.5" customHeight="1" x14ac:dyDescent="0.2">
      <c r="B285" s="137"/>
      <c r="C285" s="138" t="s">
        <v>499</v>
      </c>
      <c r="D285" s="197" t="s">
        <v>208</v>
      </c>
      <c r="E285" s="139" t="s">
        <v>797</v>
      </c>
      <c r="F285" s="140" t="s">
        <v>798</v>
      </c>
      <c r="G285" s="141" t="s">
        <v>410</v>
      </c>
      <c r="H285" s="142">
        <v>306</v>
      </c>
      <c r="I285" s="143"/>
      <c r="J285" s="144">
        <f>ROUND(I285*H285,2)</f>
        <v>0</v>
      </c>
      <c r="K285" s="145"/>
      <c r="L285" s="32"/>
      <c r="M285" s="146" t="s">
        <v>1</v>
      </c>
      <c r="N285" s="147" t="s">
        <v>38</v>
      </c>
      <c r="P285" s="148">
        <f>O285*H285</f>
        <v>0</v>
      </c>
      <c r="Q285" s="148">
        <v>7.6999999999999996E-4</v>
      </c>
      <c r="R285" s="148">
        <f>Q285*H285</f>
        <v>0.23562</v>
      </c>
      <c r="S285" s="148">
        <v>0</v>
      </c>
      <c r="T285" s="149">
        <f>S285*H285</f>
        <v>0</v>
      </c>
      <c r="AR285" s="150" t="s">
        <v>236</v>
      </c>
      <c r="AT285" s="150" t="s">
        <v>208</v>
      </c>
      <c r="AU285" s="150" t="s">
        <v>91</v>
      </c>
      <c r="AY285" s="17" t="s">
        <v>207</v>
      </c>
      <c r="BE285" s="151">
        <f>IF(N285="základná",J285,0)</f>
        <v>0</v>
      </c>
      <c r="BF285" s="151">
        <f>IF(N285="znížená",J285,0)</f>
        <v>0</v>
      </c>
      <c r="BG285" s="151">
        <f>IF(N285="zákl. prenesená",J285,0)</f>
        <v>0</v>
      </c>
      <c r="BH285" s="151">
        <f>IF(N285="zníž. prenesená",J285,0)</f>
        <v>0</v>
      </c>
      <c r="BI285" s="151">
        <f>IF(N285="nulová",J285,0)</f>
        <v>0</v>
      </c>
      <c r="BJ285" s="17" t="s">
        <v>91</v>
      </c>
      <c r="BK285" s="151">
        <f>ROUND(I285*H285,2)</f>
        <v>0</v>
      </c>
      <c r="BL285" s="17" t="s">
        <v>236</v>
      </c>
      <c r="BM285" s="150" t="s">
        <v>1151</v>
      </c>
    </row>
    <row r="286" spans="2:65" s="11" customFormat="1" x14ac:dyDescent="0.2">
      <c r="B286" s="152"/>
      <c r="D286" s="153" t="s">
        <v>214</v>
      </c>
      <c r="E286" s="154" t="s">
        <v>1</v>
      </c>
      <c r="F286" s="155" t="s">
        <v>1152</v>
      </c>
      <c r="H286" s="156">
        <v>108</v>
      </c>
      <c r="I286" s="157"/>
      <c r="L286" s="152"/>
      <c r="M286" s="158"/>
      <c r="T286" s="159"/>
      <c r="AT286" s="154" t="s">
        <v>214</v>
      </c>
      <c r="AU286" s="154" t="s">
        <v>91</v>
      </c>
      <c r="AV286" s="11" t="s">
        <v>91</v>
      </c>
      <c r="AW286" s="11" t="s">
        <v>29</v>
      </c>
      <c r="AX286" s="11" t="s">
        <v>72</v>
      </c>
      <c r="AY286" s="154" t="s">
        <v>207</v>
      </c>
    </row>
    <row r="287" spans="2:65" s="11" customFormat="1" x14ac:dyDescent="0.2">
      <c r="B287" s="152"/>
      <c r="D287" s="153" t="s">
        <v>214</v>
      </c>
      <c r="E287" s="154" t="s">
        <v>1</v>
      </c>
      <c r="F287" s="155" t="s">
        <v>1153</v>
      </c>
      <c r="H287" s="156">
        <v>198</v>
      </c>
      <c r="I287" s="157"/>
      <c r="L287" s="152"/>
      <c r="M287" s="158"/>
      <c r="T287" s="159"/>
      <c r="AT287" s="154" t="s">
        <v>214</v>
      </c>
      <c r="AU287" s="154" t="s">
        <v>91</v>
      </c>
      <c r="AV287" s="11" t="s">
        <v>91</v>
      </c>
      <c r="AW287" s="11" t="s">
        <v>29</v>
      </c>
      <c r="AX287" s="11" t="s">
        <v>72</v>
      </c>
      <c r="AY287" s="154" t="s">
        <v>207</v>
      </c>
    </row>
    <row r="288" spans="2:65" s="14" customFormat="1" x14ac:dyDescent="0.2">
      <c r="B288" s="178"/>
      <c r="D288" s="153" t="s">
        <v>214</v>
      </c>
      <c r="E288" s="179" t="s">
        <v>1</v>
      </c>
      <c r="F288" s="180" t="s">
        <v>243</v>
      </c>
      <c r="H288" s="181">
        <v>306</v>
      </c>
      <c r="I288" s="182"/>
      <c r="L288" s="178"/>
      <c r="M288" s="183"/>
      <c r="T288" s="184"/>
      <c r="AT288" s="179" t="s">
        <v>214</v>
      </c>
      <c r="AU288" s="179" t="s">
        <v>91</v>
      </c>
      <c r="AV288" s="14" t="s">
        <v>236</v>
      </c>
      <c r="AW288" s="14" t="s">
        <v>29</v>
      </c>
      <c r="AX288" s="14" t="s">
        <v>80</v>
      </c>
      <c r="AY288" s="179" t="s">
        <v>207</v>
      </c>
    </row>
    <row r="289" spans="2:65" s="1" customFormat="1" ht="21.75" customHeight="1" x14ac:dyDescent="0.2">
      <c r="B289" s="137"/>
      <c r="C289" s="138" t="s">
        <v>507</v>
      </c>
      <c r="D289" s="197" t="s">
        <v>208</v>
      </c>
      <c r="E289" s="139" t="s">
        <v>803</v>
      </c>
      <c r="F289" s="140" t="s">
        <v>804</v>
      </c>
      <c r="G289" s="141" t="s">
        <v>410</v>
      </c>
      <c r="H289" s="142">
        <v>36</v>
      </c>
      <c r="I289" s="143"/>
      <c r="J289" s="144">
        <f>ROUND(I289*H289,2)</f>
        <v>0</v>
      </c>
      <c r="K289" s="145"/>
      <c r="L289" s="32"/>
      <c r="M289" s="146" t="s">
        <v>1</v>
      </c>
      <c r="N289" s="147" t="s">
        <v>38</v>
      </c>
      <c r="P289" s="148">
        <f>O289*H289</f>
        <v>0</v>
      </c>
      <c r="Q289" s="148">
        <v>1.23E-3</v>
      </c>
      <c r="R289" s="148">
        <f>Q289*H289</f>
        <v>4.428E-2</v>
      </c>
      <c r="S289" s="148">
        <v>0</v>
      </c>
      <c r="T289" s="149">
        <f>S289*H289</f>
        <v>0</v>
      </c>
      <c r="AR289" s="150" t="s">
        <v>236</v>
      </c>
      <c r="AT289" s="150" t="s">
        <v>208</v>
      </c>
      <c r="AU289" s="150" t="s">
        <v>91</v>
      </c>
      <c r="AY289" s="17" t="s">
        <v>207</v>
      </c>
      <c r="BE289" s="151">
        <f>IF(N289="základná",J289,0)</f>
        <v>0</v>
      </c>
      <c r="BF289" s="151">
        <f>IF(N289="znížená",J289,0)</f>
        <v>0</v>
      </c>
      <c r="BG289" s="151">
        <f>IF(N289="zákl. prenesená",J289,0)</f>
        <v>0</v>
      </c>
      <c r="BH289" s="151">
        <f>IF(N289="zníž. prenesená",J289,0)</f>
        <v>0</v>
      </c>
      <c r="BI289" s="151">
        <f>IF(N289="nulová",J289,0)</f>
        <v>0</v>
      </c>
      <c r="BJ289" s="17" t="s">
        <v>91</v>
      </c>
      <c r="BK289" s="151">
        <f>ROUND(I289*H289,2)</f>
        <v>0</v>
      </c>
      <c r="BL289" s="17" t="s">
        <v>236</v>
      </c>
      <c r="BM289" s="150" t="s">
        <v>1154</v>
      </c>
    </row>
    <row r="290" spans="2:65" s="11" customFormat="1" x14ac:dyDescent="0.2">
      <c r="B290" s="152"/>
      <c r="D290" s="153" t="s">
        <v>214</v>
      </c>
      <c r="E290" s="154" t="s">
        <v>1</v>
      </c>
      <c r="F290" s="155" t="s">
        <v>1155</v>
      </c>
      <c r="H290" s="156">
        <v>36</v>
      </c>
      <c r="I290" s="157"/>
      <c r="L290" s="152"/>
      <c r="M290" s="158"/>
      <c r="T290" s="159"/>
      <c r="AT290" s="154" t="s">
        <v>214</v>
      </c>
      <c r="AU290" s="154" t="s">
        <v>91</v>
      </c>
      <c r="AV290" s="11" t="s">
        <v>91</v>
      </c>
      <c r="AW290" s="11" t="s">
        <v>29</v>
      </c>
      <c r="AX290" s="11" t="s">
        <v>80</v>
      </c>
      <c r="AY290" s="154" t="s">
        <v>207</v>
      </c>
    </row>
    <row r="291" spans="2:65" s="1" customFormat="1" ht="21.75" customHeight="1" x14ac:dyDescent="0.2">
      <c r="B291" s="137"/>
      <c r="C291" s="138" t="s">
        <v>512</v>
      </c>
      <c r="D291" s="197" t="s">
        <v>208</v>
      </c>
      <c r="E291" s="139" t="s">
        <v>807</v>
      </c>
      <c r="F291" s="140" t="s">
        <v>808</v>
      </c>
      <c r="G291" s="141" t="s">
        <v>410</v>
      </c>
      <c r="H291" s="142">
        <v>126</v>
      </c>
      <c r="I291" s="143"/>
      <c r="J291" s="144">
        <f>ROUND(I291*H291,2)</f>
        <v>0</v>
      </c>
      <c r="K291" s="145"/>
      <c r="L291" s="32"/>
      <c r="M291" s="146" t="s">
        <v>1</v>
      </c>
      <c r="N291" s="147" t="s">
        <v>38</v>
      </c>
      <c r="P291" s="148">
        <f>O291*H291</f>
        <v>0</v>
      </c>
      <c r="Q291" s="148">
        <v>1.23E-3</v>
      </c>
      <c r="R291" s="148">
        <f>Q291*H291</f>
        <v>0.15498000000000001</v>
      </c>
      <c r="S291" s="148">
        <v>0</v>
      </c>
      <c r="T291" s="149">
        <f>S291*H291</f>
        <v>0</v>
      </c>
      <c r="AR291" s="150" t="s">
        <v>236</v>
      </c>
      <c r="AT291" s="150" t="s">
        <v>208</v>
      </c>
      <c r="AU291" s="150" t="s">
        <v>91</v>
      </c>
      <c r="AY291" s="17" t="s">
        <v>207</v>
      </c>
      <c r="BE291" s="151">
        <f>IF(N291="základná",J291,0)</f>
        <v>0</v>
      </c>
      <c r="BF291" s="151">
        <f>IF(N291="znížená",J291,0)</f>
        <v>0</v>
      </c>
      <c r="BG291" s="151">
        <f>IF(N291="zákl. prenesená",J291,0)</f>
        <v>0</v>
      </c>
      <c r="BH291" s="151">
        <f>IF(N291="zníž. prenesená",J291,0)</f>
        <v>0</v>
      </c>
      <c r="BI291" s="151">
        <f>IF(N291="nulová",J291,0)</f>
        <v>0</v>
      </c>
      <c r="BJ291" s="17" t="s">
        <v>91</v>
      </c>
      <c r="BK291" s="151">
        <f>ROUND(I291*H291,2)</f>
        <v>0</v>
      </c>
      <c r="BL291" s="17" t="s">
        <v>236</v>
      </c>
      <c r="BM291" s="150" t="s">
        <v>1156</v>
      </c>
    </row>
    <row r="292" spans="2:65" s="11" customFormat="1" x14ac:dyDescent="0.2">
      <c r="B292" s="152"/>
      <c r="D292" s="153" t="s">
        <v>214</v>
      </c>
      <c r="E292" s="154" t="s">
        <v>1</v>
      </c>
      <c r="F292" s="155" t="s">
        <v>1157</v>
      </c>
      <c r="H292" s="156">
        <v>18</v>
      </c>
      <c r="I292" s="157"/>
      <c r="L292" s="152"/>
      <c r="M292" s="158"/>
      <c r="T292" s="159"/>
      <c r="AT292" s="154" t="s">
        <v>214</v>
      </c>
      <c r="AU292" s="154" t="s">
        <v>91</v>
      </c>
      <c r="AV292" s="11" t="s">
        <v>91</v>
      </c>
      <c r="AW292" s="11" t="s">
        <v>29</v>
      </c>
      <c r="AX292" s="11" t="s">
        <v>72</v>
      </c>
      <c r="AY292" s="154" t="s">
        <v>207</v>
      </c>
    </row>
    <row r="293" spans="2:65" s="11" customFormat="1" x14ac:dyDescent="0.2">
      <c r="B293" s="152"/>
      <c r="D293" s="153" t="s">
        <v>214</v>
      </c>
      <c r="E293" s="154" t="s">
        <v>1</v>
      </c>
      <c r="F293" s="155" t="s">
        <v>1158</v>
      </c>
      <c r="H293" s="156">
        <v>108</v>
      </c>
      <c r="I293" s="157"/>
      <c r="L293" s="152"/>
      <c r="M293" s="158"/>
      <c r="T293" s="159"/>
      <c r="AT293" s="154" t="s">
        <v>214</v>
      </c>
      <c r="AU293" s="154" t="s">
        <v>91</v>
      </c>
      <c r="AV293" s="11" t="s">
        <v>91</v>
      </c>
      <c r="AW293" s="11" t="s">
        <v>29</v>
      </c>
      <c r="AX293" s="11" t="s">
        <v>72</v>
      </c>
      <c r="AY293" s="154" t="s">
        <v>207</v>
      </c>
    </row>
    <row r="294" spans="2:65" s="14" customFormat="1" x14ac:dyDescent="0.2">
      <c r="B294" s="178"/>
      <c r="D294" s="153" t="s">
        <v>214</v>
      </c>
      <c r="E294" s="179" t="s">
        <v>1</v>
      </c>
      <c r="F294" s="180" t="s">
        <v>243</v>
      </c>
      <c r="H294" s="181">
        <v>126</v>
      </c>
      <c r="I294" s="182"/>
      <c r="L294" s="178"/>
      <c r="M294" s="183"/>
      <c r="T294" s="184"/>
      <c r="AT294" s="179" t="s">
        <v>214</v>
      </c>
      <c r="AU294" s="179" t="s">
        <v>91</v>
      </c>
      <c r="AV294" s="14" t="s">
        <v>236</v>
      </c>
      <c r="AW294" s="14" t="s">
        <v>29</v>
      </c>
      <c r="AX294" s="14" t="s">
        <v>80</v>
      </c>
      <c r="AY294" s="179" t="s">
        <v>207</v>
      </c>
    </row>
    <row r="295" spans="2:65" s="10" customFormat="1" ht="22.8" customHeight="1" x14ac:dyDescent="0.25">
      <c r="B295" s="127"/>
      <c r="D295" s="128" t="s">
        <v>71</v>
      </c>
      <c r="E295" s="170" t="s">
        <v>206</v>
      </c>
      <c r="F295" s="170" t="s">
        <v>811</v>
      </c>
      <c r="I295" s="130"/>
      <c r="J295" s="171">
        <f>BK295</f>
        <v>0</v>
      </c>
      <c r="L295" s="127"/>
      <c r="M295" s="132"/>
      <c r="P295" s="133">
        <f>SUM(P296:P317)</f>
        <v>0</v>
      </c>
      <c r="R295" s="133">
        <f>SUM(R296:R317)</f>
        <v>3191.5304937599994</v>
      </c>
      <c r="T295" s="134">
        <f>SUM(T296:T317)</f>
        <v>0</v>
      </c>
      <c r="AR295" s="128" t="s">
        <v>80</v>
      </c>
      <c r="AT295" s="135" t="s">
        <v>71</v>
      </c>
      <c r="AU295" s="135" t="s">
        <v>80</v>
      </c>
      <c r="AY295" s="128" t="s">
        <v>207</v>
      </c>
      <c r="BK295" s="136">
        <f>SUM(BK296:BK317)</f>
        <v>0</v>
      </c>
    </row>
    <row r="296" spans="2:65" s="1" customFormat="1" ht="24.15" customHeight="1" x14ac:dyDescent="0.2">
      <c r="B296" s="137"/>
      <c r="C296" s="138" t="s">
        <v>517</v>
      </c>
      <c r="D296" s="196" t="s">
        <v>208</v>
      </c>
      <c r="E296" s="139" t="s">
        <v>812</v>
      </c>
      <c r="F296" s="140" t="s">
        <v>813</v>
      </c>
      <c r="G296" s="141" t="s">
        <v>235</v>
      </c>
      <c r="H296" s="142">
        <v>2403.96</v>
      </c>
      <c r="I296" s="143"/>
      <c r="J296" s="144">
        <f>ROUND(I296*H296,2)</f>
        <v>0</v>
      </c>
      <c r="K296" s="145"/>
      <c r="L296" s="32"/>
      <c r="M296" s="146" t="s">
        <v>1</v>
      </c>
      <c r="N296" s="147" t="s">
        <v>38</v>
      </c>
      <c r="P296" s="148">
        <f>O296*H296</f>
        <v>0</v>
      </c>
      <c r="Q296" s="148">
        <v>0.46</v>
      </c>
      <c r="R296" s="148">
        <f>Q296*H296</f>
        <v>1105.8216</v>
      </c>
      <c r="S296" s="148">
        <v>0</v>
      </c>
      <c r="T296" s="149">
        <f>S296*H296</f>
        <v>0</v>
      </c>
      <c r="AR296" s="150" t="s">
        <v>236</v>
      </c>
      <c r="AT296" s="150" t="s">
        <v>208</v>
      </c>
      <c r="AU296" s="150" t="s">
        <v>91</v>
      </c>
      <c r="AY296" s="17" t="s">
        <v>207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91</v>
      </c>
      <c r="BK296" s="151">
        <f>ROUND(I296*H296,2)</f>
        <v>0</v>
      </c>
      <c r="BL296" s="17" t="s">
        <v>236</v>
      </c>
      <c r="BM296" s="150" t="s">
        <v>1159</v>
      </c>
    </row>
    <row r="297" spans="2:65" s="11" customFormat="1" x14ac:dyDescent="0.2">
      <c r="B297" s="152"/>
      <c r="D297" s="153" t="s">
        <v>214</v>
      </c>
      <c r="E297" s="154" t="s">
        <v>1</v>
      </c>
      <c r="F297" s="155" t="s">
        <v>1160</v>
      </c>
      <c r="H297" s="156">
        <v>2090.4</v>
      </c>
      <c r="I297" s="157"/>
      <c r="L297" s="152"/>
      <c r="M297" s="158"/>
      <c r="T297" s="159"/>
      <c r="AT297" s="154" t="s">
        <v>214</v>
      </c>
      <c r="AU297" s="154" t="s">
        <v>91</v>
      </c>
      <c r="AV297" s="11" t="s">
        <v>91</v>
      </c>
      <c r="AW297" s="11" t="s">
        <v>29</v>
      </c>
      <c r="AX297" s="11" t="s">
        <v>80</v>
      </c>
      <c r="AY297" s="154" t="s">
        <v>207</v>
      </c>
    </row>
    <row r="298" spans="2:65" s="11" customFormat="1" x14ac:dyDescent="0.2">
      <c r="B298" s="152"/>
      <c r="D298" s="153" t="s">
        <v>214</v>
      </c>
      <c r="F298" s="155" t="s">
        <v>1070</v>
      </c>
      <c r="H298" s="156">
        <v>2403.96</v>
      </c>
      <c r="I298" s="157"/>
      <c r="L298" s="152"/>
      <c r="M298" s="158"/>
      <c r="T298" s="159"/>
      <c r="AT298" s="154" t="s">
        <v>214</v>
      </c>
      <c r="AU298" s="154" t="s">
        <v>91</v>
      </c>
      <c r="AV298" s="11" t="s">
        <v>91</v>
      </c>
      <c r="AW298" s="11" t="s">
        <v>3</v>
      </c>
      <c r="AX298" s="11" t="s">
        <v>80</v>
      </c>
      <c r="AY298" s="154" t="s">
        <v>207</v>
      </c>
    </row>
    <row r="299" spans="2:65" s="1" customFormat="1" ht="37.799999999999997" customHeight="1" x14ac:dyDescent="0.2">
      <c r="B299" s="137"/>
      <c r="C299" s="138" t="s">
        <v>244</v>
      </c>
      <c r="D299" s="196" t="s">
        <v>208</v>
      </c>
      <c r="E299" s="227" t="s">
        <v>817</v>
      </c>
      <c r="F299" s="228" t="s">
        <v>818</v>
      </c>
      <c r="G299" s="229" t="s">
        <v>235</v>
      </c>
      <c r="H299" s="230">
        <v>2257.6320000000001</v>
      </c>
      <c r="I299" s="143"/>
      <c r="J299" s="144">
        <f>ROUND(I299*H299,2)</f>
        <v>0</v>
      </c>
      <c r="K299" s="145"/>
      <c r="L299" s="32"/>
      <c r="M299" s="146" t="s">
        <v>1</v>
      </c>
      <c r="N299" s="147" t="s">
        <v>38</v>
      </c>
      <c r="P299" s="148">
        <f>O299*H299</f>
        <v>0</v>
      </c>
      <c r="Q299" s="148">
        <v>0.47117999999999999</v>
      </c>
      <c r="R299" s="148">
        <f>Q299*H299</f>
        <v>1063.7510457599999</v>
      </c>
      <c r="S299" s="148">
        <v>0</v>
      </c>
      <c r="T299" s="149">
        <f>S299*H299</f>
        <v>0</v>
      </c>
      <c r="AR299" s="150" t="s">
        <v>236</v>
      </c>
      <c r="AT299" s="150" t="s">
        <v>208</v>
      </c>
      <c r="AU299" s="150" t="s">
        <v>91</v>
      </c>
      <c r="AY299" s="17" t="s">
        <v>207</v>
      </c>
      <c r="BE299" s="151">
        <f>IF(N299="základná",J299,0)</f>
        <v>0</v>
      </c>
      <c r="BF299" s="151">
        <f>IF(N299="znížená",J299,0)</f>
        <v>0</v>
      </c>
      <c r="BG299" s="151">
        <f>IF(N299="zákl. prenesená",J299,0)</f>
        <v>0</v>
      </c>
      <c r="BH299" s="151">
        <f>IF(N299="zníž. prenesená",J299,0)</f>
        <v>0</v>
      </c>
      <c r="BI299" s="151">
        <f>IF(N299="nulová",J299,0)</f>
        <v>0</v>
      </c>
      <c r="BJ299" s="17" t="s">
        <v>91</v>
      </c>
      <c r="BK299" s="151">
        <f>ROUND(I299*H299,2)</f>
        <v>0</v>
      </c>
      <c r="BL299" s="17" t="s">
        <v>236</v>
      </c>
      <c r="BM299" s="150" t="s">
        <v>1161</v>
      </c>
    </row>
    <row r="300" spans="2:65" s="11" customFormat="1" x14ac:dyDescent="0.2">
      <c r="B300" s="152"/>
      <c r="D300" s="153" t="s">
        <v>214</v>
      </c>
      <c r="E300" s="154" t="s">
        <v>1</v>
      </c>
      <c r="F300" s="155" t="s">
        <v>1160</v>
      </c>
      <c r="H300" s="156">
        <v>2090.4</v>
      </c>
      <c r="I300" s="157"/>
      <c r="L300" s="152"/>
      <c r="M300" s="158"/>
      <c r="T300" s="159"/>
      <c r="AT300" s="154" t="s">
        <v>214</v>
      </c>
      <c r="AU300" s="154" t="s">
        <v>91</v>
      </c>
      <c r="AV300" s="11" t="s">
        <v>91</v>
      </c>
      <c r="AW300" s="11" t="s">
        <v>29</v>
      </c>
      <c r="AX300" s="11" t="s">
        <v>80</v>
      </c>
      <c r="AY300" s="154" t="s">
        <v>207</v>
      </c>
    </row>
    <row r="301" spans="2:65" s="11" customFormat="1" x14ac:dyDescent="0.2">
      <c r="B301" s="152"/>
      <c r="D301" s="153" t="s">
        <v>214</v>
      </c>
      <c r="F301" s="155" t="s">
        <v>1061</v>
      </c>
      <c r="H301" s="156">
        <v>2257.6320000000001</v>
      </c>
      <c r="I301" s="157"/>
      <c r="L301" s="152"/>
      <c r="M301" s="158"/>
      <c r="T301" s="159"/>
      <c r="AT301" s="154" t="s">
        <v>214</v>
      </c>
      <c r="AU301" s="154" t="s">
        <v>91</v>
      </c>
      <c r="AV301" s="11" t="s">
        <v>91</v>
      </c>
      <c r="AW301" s="11" t="s">
        <v>3</v>
      </c>
      <c r="AX301" s="11" t="s">
        <v>80</v>
      </c>
      <c r="AY301" s="154" t="s">
        <v>207</v>
      </c>
    </row>
    <row r="302" spans="2:65" s="1" customFormat="1" ht="33" customHeight="1" x14ac:dyDescent="0.2">
      <c r="B302" s="137"/>
      <c r="C302" s="138" t="s">
        <v>527</v>
      </c>
      <c r="D302" s="138" t="s">
        <v>208</v>
      </c>
      <c r="E302" s="139" t="s">
        <v>820</v>
      </c>
      <c r="F302" s="140" t="s">
        <v>821</v>
      </c>
      <c r="G302" s="141" t="s">
        <v>235</v>
      </c>
      <c r="H302" s="142">
        <v>294</v>
      </c>
      <c r="I302" s="143"/>
      <c r="J302" s="144">
        <f>ROUND(I302*H302,2)</f>
        <v>0</v>
      </c>
      <c r="K302" s="145"/>
      <c r="L302" s="32"/>
      <c r="M302" s="146" t="s">
        <v>1</v>
      </c>
      <c r="N302" s="147" t="s">
        <v>38</v>
      </c>
      <c r="P302" s="148">
        <f>O302*H302</f>
        <v>0</v>
      </c>
      <c r="Q302" s="148">
        <v>0.29160000000000003</v>
      </c>
      <c r="R302" s="148">
        <f>Q302*H302</f>
        <v>85.730400000000003</v>
      </c>
      <c r="S302" s="148">
        <v>0</v>
      </c>
      <c r="T302" s="149">
        <f>S302*H302</f>
        <v>0</v>
      </c>
      <c r="AR302" s="150" t="s">
        <v>236</v>
      </c>
      <c r="AT302" s="150" t="s">
        <v>208</v>
      </c>
      <c r="AU302" s="150" t="s">
        <v>91</v>
      </c>
      <c r="AY302" s="17" t="s">
        <v>207</v>
      </c>
      <c r="BE302" s="151">
        <f>IF(N302="základná",J302,0)</f>
        <v>0</v>
      </c>
      <c r="BF302" s="151">
        <f>IF(N302="znížená",J302,0)</f>
        <v>0</v>
      </c>
      <c r="BG302" s="151">
        <f>IF(N302="zákl. prenesená",J302,0)</f>
        <v>0</v>
      </c>
      <c r="BH302" s="151">
        <f>IF(N302="zníž. prenesená",J302,0)</f>
        <v>0</v>
      </c>
      <c r="BI302" s="151">
        <f>IF(N302="nulová",J302,0)</f>
        <v>0</v>
      </c>
      <c r="BJ302" s="17" t="s">
        <v>91</v>
      </c>
      <c r="BK302" s="151">
        <f>ROUND(I302*H302,2)</f>
        <v>0</v>
      </c>
      <c r="BL302" s="17" t="s">
        <v>236</v>
      </c>
      <c r="BM302" s="150" t="s">
        <v>1162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1163</v>
      </c>
      <c r="H303" s="156">
        <v>294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80</v>
      </c>
      <c r="AY303" s="154" t="s">
        <v>207</v>
      </c>
    </row>
    <row r="304" spans="2:65" s="1" customFormat="1" ht="24.15" customHeight="1" x14ac:dyDescent="0.2">
      <c r="B304" s="137"/>
      <c r="C304" s="138" t="s">
        <v>535</v>
      </c>
      <c r="D304" s="138" t="s">
        <v>208</v>
      </c>
      <c r="E304" s="139" t="s">
        <v>824</v>
      </c>
      <c r="F304" s="140" t="s">
        <v>825</v>
      </c>
      <c r="G304" s="141" t="s">
        <v>269</v>
      </c>
      <c r="H304" s="142">
        <v>95.2</v>
      </c>
      <c r="I304" s="143"/>
      <c r="J304" s="144">
        <f>ROUND(I304*H304,2)</f>
        <v>0</v>
      </c>
      <c r="K304" s="145"/>
      <c r="L304" s="32"/>
      <c r="M304" s="146" t="s">
        <v>1</v>
      </c>
      <c r="N304" s="147" t="s">
        <v>38</v>
      </c>
      <c r="P304" s="148">
        <f>O304*H304</f>
        <v>0</v>
      </c>
      <c r="Q304" s="148">
        <v>0</v>
      </c>
      <c r="R304" s="148">
        <f>Q304*H304</f>
        <v>0</v>
      </c>
      <c r="S304" s="148">
        <v>0</v>
      </c>
      <c r="T304" s="149">
        <f>S304*H304</f>
        <v>0</v>
      </c>
      <c r="AR304" s="150" t="s">
        <v>236</v>
      </c>
      <c r="AT304" s="150" t="s">
        <v>208</v>
      </c>
      <c r="AU304" s="150" t="s">
        <v>91</v>
      </c>
      <c r="AY304" s="17" t="s">
        <v>207</v>
      </c>
      <c r="BE304" s="151">
        <f>IF(N304="základná",J304,0)</f>
        <v>0</v>
      </c>
      <c r="BF304" s="151">
        <f>IF(N304="znížená",J304,0)</f>
        <v>0</v>
      </c>
      <c r="BG304" s="151">
        <f>IF(N304="zákl. prenesená",J304,0)</f>
        <v>0</v>
      </c>
      <c r="BH304" s="151">
        <f>IF(N304="zníž. prenesená",J304,0)</f>
        <v>0</v>
      </c>
      <c r="BI304" s="151">
        <f>IF(N304="nulová",J304,0)</f>
        <v>0</v>
      </c>
      <c r="BJ304" s="17" t="s">
        <v>91</v>
      </c>
      <c r="BK304" s="151">
        <f>ROUND(I304*H304,2)</f>
        <v>0</v>
      </c>
      <c r="BL304" s="17" t="s">
        <v>236</v>
      </c>
      <c r="BM304" s="150" t="s">
        <v>1164</v>
      </c>
    </row>
    <row r="305" spans="2:65" s="1" customFormat="1" ht="19.2" x14ac:dyDescent="0.2">
      <c r="B305" s="32"/>
      <c r="D305" s="153" t="s">
        <v>220</v>
      </c>
      <c r="F305" s="160" t="s">
        <v>827</v>
      </c>
      <c r="I305" s="161"/>
      <c r="L305" s="32"/>
      <c r="M305" s="162"/>
      <c r="T305" s="59"/>
      <c r="AT305" s="17" t="s">
        <v>220</v>
      </c>
      <c r="AU305" s="17" t="s">
        <v>91</v>
      </c>
    </row>
    <row r="306" spans="2:65" s="11" customFormat="1" x14ac:dyDescent="0.2">
      <c r="B306" s="152"/>
      <c r="D306" s="153" t="s">
        <v>214</v>
      </c>
      <c r="E306" s="154" t="s">
        <v>1</v>
      </c>
      <c r="F306" s="155" t="s">
        <v>1165</v>
      </c>
      <c r="H306" s="156">
        <v>95.2</v>
      </c>
      <c r="I306" s="157"/>
      <c r="L306" s="152"/>
      <c r="M306" s="158"/>
      <c r="T306" s="159"/>
      <c r="AT306" s="154" t="s">
        <v>214</v>
      </c>
      <c r="AU306" s="154" t="s">
        <v>91</v>
      </c>
      <c r="AV306" s="11" t="s">
        <v>91</v>
      </c>
      <c r="AW306" s="11" t="s">
        <v>29</v>
      </c>
      <c r="AX306" s="11" t="s">
        <v>80</v>
      </c>
      <c r="AY306" s="154" t="s">
        <v>207</v>
      </c>
    </row>
    <row r="307" spans="2:65" s="1" customFormat="1" ht="33" customHeight="1" x14ac:dyDescent="0.2">
      <c r="B307" s="137"/>
      <c r="C307" s="138" t="s">
        <v>541</v>
      </c>
      <c r="D307" s="196" t="s">
        <v>208</v>
      </c>
      <c r="E307" s="139" t="s">
        <v>829</v>
      </c>
      <c r="F307" s="140" t="s">
        <v>830</v>
      </c>
      <c r="G307" s="141" t="s">
        <v>235</v>
      </c>
      <c r="H307" s="142">
        <v>2090.4</v>
      </c>
      <c r="I307" s="143"/>
      <c r="J307" s="144">
        <f>ROUND(I307*H307,2)</f>
        <v>0</v>
      </c>
      <c r="K307" s="145"/>
      <c r="L307" s="32"/>
      <c r="M307" s="146" t="s">
        <v>1</v>
      </c>
      <c r="N307" s="147" t="s">
        <v>38</v>
      </c>
      <c r="P307" s="148">
        <f>O307*H307</f>
        <v>0</v>
      </c>
      <c r="Q307" s="148">
        <v>6.0099999999999997E-3</v>
      </c>
      <c r="R307" s="148">
        <f>Q307*H307</f>
        <v>12.563304</v>
      </c>
      <c r="S307" s="148">
        <v>0</v>
      </c>
      <c r="T307" s="149">
        <f>S307*H307</f>
        <v>0</v>
      </c>
      <c r="AR307" s="150" t="s">
        <v>236</v>
      </c>
      <c r="AT307" s="150" t="s">
        <v>208</v>
      </c>
      <c r="AU307" s="150" t="s">
        <v>91</v>
      </c>
      <c r="AY307" s="17" t="s">
        <v>207</v>
      </c>
      <c r="BE307" s="151">
        <f>IF(N307="základná",J307,0)</f>
        <v>0</v>
      </c>
      <c r="BF307" s="151">
        <f>IF(N307="znížená",J307,0)</f>
        <v>0</v>
      </c>
      <c r="BG307" s="151">
        <f>IF(N307="zákl. prenesená",J307,0)</f>
        <v>0</v>
      </c>
      <c r="BH307" s="151">
        <f>IF(N307="zníž. prenesená",J307,0)</f>
        <v>0</v>
      </c>
      <c r="BI307" s="151">
        <f>IF(N307="nulová",J307,0)</f>
        <v>0</v>
      </c>
      <c r="BJ307" s="17" t="s">
        <v>91</v>
      </c>
      <c r="BK307" s="151">
        <f>ROUND(I307*H307,2)</f>
        <v>0</v>
      </c>
      <c r="BL307" s="17" t="s">
        <v>236</v>
      </c>
      <c r="BM307" s="150" t="s">
        <v>1166</v>
      </c>
    </row>
    <row r="308" spans="2:65" s="11" customFormat="1" x14ac:dyDescent="0.2">
      <c r="B308" s="152"/>
      <c r="D308" s="153" t="s">
        <v>214</v>
      </c>
      <c r="E308" s="154" t="s">
        <v>1</v>
      </c>
      <c r="F308" s="155" t="s">
        <v>1160</v>
      </c>
      <c r="H308" s="156">
        <v>2090.4</v>
      </c>
      <c r="I308" s="157"/>
      <c r="L308" s="152"/>
      <c r="M308" s="158"/>
      <c r="T308" s="159"/>
      <c r="AT308" s="154" t="s">
        <v>214</v>
      </c>
      <c r="AU308" s="154" t="s">
        <v>91</v>
      </c>
      <c r="AV308" s="11" t="s">
        <v>91</v>
      </c>
      <c r="AW308" s="11" t="s">
        <v>29</v>
      </c>
      <c r="AX308" s="11" t="s">
        <v>80</v>
      </c>
      <c r="AY308" s="154" t="s">
        <v>207</v>
      </c>
    </row>
    <row r="309" spans="2:65" s="1" customFormat="1" ht="33" customHeight="1" x14ac:dyDescent="0.2">
      <c r="B309" s="137"/>
      <c r="C309" s="138" t="s">
        <v>547</v>
      </c>
      <c r="D309" s="196" t="s">
        <v>208</v>
      </c>
      <c r="E309" s="139" t="s">
        <v>832</v>
      </c>
      <c r="F309" s="140" t="s">
        <v>833</v>
      </c>
      <c r="G309" s="141" t="s">
        <v>235</v>
      </c>
      <c r="H309" s="142">
        <v>4180.8</v>
      </c>
      <c r="I309" s="143"/>
      <c r="J309" s="144">
        <f>ROUND(I309*H309,2)</f>
        <v>0</v>
      </c>
      <c r="K309" s="145"/>
      <c r="L309" s="32"/>
      <c r="M309" s="146" t="s">
        <v>1</v>
      </c>
      <c r="N309" s="147" t="s">
        <v>38</v>
      </c>
      <c r="P309" s="148">
        <f>O309*H309</f>
        <v>0</v>
      </c>
      <c r="Q309" s="148">
        <v>5.1000000000000004E-4</v>
      </c>
      <c r="R309" s="148">
        <f>Q309*H309</f>
        <v>2.1322080000000003</v>
      </c>
      <c r="S309" s="148">
        <v>0</v>
      </c>
      <c r="T309" s="149">
        <f>S309*H309</f>
        <v>0</v>
      </c>
      <c r="AR309" s="150" t="s">
        <v>236</v>
      </c>
      <c r="AT309" s="150" t="s">
        <v>208</v>
      </c>
      <c r="AU309" s="150" t="s">
        <v>91</v>
      </c>
      <c r="AY309" s="17" t="s">
        <v>207</v>
      </c>
      <c r="BE309" s="151">
        <f>IF(N309="základná",J309,0)</f>
        <v>0</v>
      </c>
      <c r="BF309" s="151">
        <f>IF(N309="znížená",J309,0)</f>
        <v>0</v>
      </c>
      <c r="BG309" s="151">
        <f>IF(N309="zákl. prenesená",J309,0)</f>
        <v>0</v>
      </c>
      <c r="BH309" s="151">
        <f>IF(N309="zníž. prenesená",J309,0)</f>
        <v>0</v>
      </c>
      <c r="BI309" s="151">
        <f>IF(N309="nulová",J309,0)</f>
        <v>0</v>
      </c>
      <c r="BJ309" s="17" t="s">
        <v>91</v>
      </c>
      <c r="BK309" s="151">
        <f>ROUND(I309*H309,2)</f>
        <v>0</v>
      </c>
      <c r="BL309" s="17" t="s">
        <v>236</v>
      </c>
      <c r="BM309" s="150" t="s">
        <v>1167</v>
      </c>
    </row>
    <row r="310" spans="2:65" s="1" customFormat="1" ht="19.2" x14ac:dyDescent="0.2">
      <c r="B310" s="32"/>
      <c r="D310" s="153" t="s">
        <v>220</v>
      </c>
      <c r="F310" s="160" t="s">
        <v>835</v>
      </c>
      <c r="I310" s="161"/>
      <c r="L310" s="32"/>
      <c r="M310" s="162"/>
      <c r="T310" s="59"/>
      <c r="AT310" s="17" t="s">
        <v>220</v>
      </c>
      <c r="AU310" s="17" t="s">
        <v>91</v>
      </c>
    </row>
    <row r="311" spans="2:65" s="11" customFormat="1" x14ac:dyDescent="0.2">
      <c r="B311" s="152"/>
      <c r="D311" s="153" t="s">
        <v>214</v>
      </c>
      <c r="E311" s="154" t="s">
        <v>1</v>
      </c>
      <c r="F311" s="155" t="s">
        <v>1168</v>
      </c>
      <c r="H311" s="156">
        <v>4180.8</v>
      </c>
      <c r="I311" s="157"/>
      <c r="L311" s="152"/>
      <c r="M311" s="158"/>
      <c r="T311" s="159"/>
      <c r="AT311" s="154" t="s">
        <v>214</v>
      </c>
      <c r="AU311" s="154" t="s">
        <v>91</v>
      </c>
      <c r="AV311" s="11" t="s">
        <v>91</v>
      </c>
      <c r="AW311" s="11" t="s">
        <v>29</v>
      </c>
      <c r="AX311" s="11" t="s">
        <v>80</v>
      </c>
      <c r="AY311" s="154" t="s">
        <v>207</v>
      </c>
    </row>
    <row r="312" spans="2:65" s="1" customFormat="1" ht="33" customHeight="1" x14ac:dyDescent="0.2">
      <c r="B312" s="137"/>
      <c r="C312" s="138" t="s">
        <v>251</v>
      </c>
      <c r="D312" s="196" t="s">
        <v>208</v>
      </c>
      <c r="E312" s="227" t="s">
        <v>838</v>
      </c>
      <c r="F312" s="228" t="s">
        <v>839</v>
      </c>
      <c r="G312" s="229" t="s">
        <v>235</v>
      </c>
      <c r="H312" s="230">
        <v>2090.4</v>
      </c>
      <c r="I312" s="143"/>
      <c r="J312" s="144">
        <f>ROUND(I312*H312,2)</f>
        <v>0</v>
      </c>
      <c r="K312" s="145"/>
      <c r="L312" s="32"/>
      <c r="M312" s="146" t="s">
        <v>1</v>
      </c>
      <c r="N312" s="147" t="s">
        <v>38</v>
      </c>
      <c r="P312" s="148">
        <f>O312*H312</f>
        <v>0</v>
      </c>
      <c r="Q312" s="148">
        <v>0.10373</v>
      </c>
      <c r="R312" s="148">
        <f>Q312*H312</f>
        <v>216.83719200000002</v>
      </c>
      <c r="S312" s="148">
        <v>0</v>
      </c>
      <c r="T312" s="149">
        <f>S312*H312</f>
        <v>0</v>
      </c>
      <c r="AR312" s="150" t="s">
        <v>236</v>
      </c>
      <c r="AT312" s="150" t="s">
        <v>208</v>
      </c>
      <c r="AU312" s="150" t="s">
        <v>91</v>
      </c>
      <c r="AY312" s="17" t="s">
        <v>207</v>
      </c>
      <c r="BE312" s="151">
        <f>IF(N312="základná",J312,0)</f>
        <v>0</v>
      </c>
      <c r="BF312" s="151">
        <f>IF(N312="znížená",J312,0)</f>
        <v>0</v>
      </c>
      <c r="BG312" s="151">
        <f>IF(N312="zákl. prenesená",J312,0)</f>
        <v>0</v>
      </c>
      <c r="BH312" s="151">
        <f>IF(N312="zníž. prenesená",J312,0)</f>
        <v>0</v>
      </c>
      <c r="BI312" s="151">
        <f>IF(N312="nulová",J312,0)</f>
        <v>0</v>
      </c>
      <c r="BJ312" s="17" t="s">
        <v>91</v>
      </c>
      <c r="BK312" s="151">
        <f>ROUND(I312*H312,2)</f>
        <v>0</v>
      </c>
      <c r="BL312" s="17" t="s">
        <v>236</v>
      </c>
      <c r="BM312" s="150" t="s">
        <v>1169</v>
      </c>
    </row>
    <row r="313" spans="2:65" s="11" customFormat="1" x14ac:dyDescent="0.2">
      <c r="B313" s="152"/>
      <c r="D313" s="153" t="s">
        <v>214</v>
      </c>
      <c r="E313" s="154" t="s">
        <v>1</v>
      </c>
      <c r="F313" s="155" t="s">
        <v>1160</v>
      </c>
      <c r="H313" s="156">
        <v>2090.4</v>
      </c>
      <c r="I313" s="157"/>
      <c r="L313" s="152"/>
      <c r="M313" s="158"/>
      <c r="T313" s="159"/>
      <c r="AT313" s="154" t="s">
        <v>214</v>
      </c>
      <c r="AU313" s="154" t="s">
        <v>91</v>
      </c>
      <c r="AV313" s="11" t="s">
        <v>91</v>
      </c>
      <c r="AW313" s="11" t="s">
        <v>29</v>
      </c>
      <c r="AX313" s="11" t="s">
        <v>80</v>
      </c>
      <c r="AY313" s="154" t="s">
        <v>207</v>
      </c>
    </row>
    <row r="314" spans="2:65" s="1" customFormat="1" ht="37.799999999999997" customHeight="1" x14ac:dyDescent="0.2">
      <c r="B314" s="137"/>
      <c r="C314" s="138" t="s">
        <v>232</v>
      </c>
      <c r="D314" s="196" t="s">
        <v>208</v>
      </c>
      <c r="E314" s="227" t="s">
        <v>842</v>
      </c>
      <c r="F314" s="228" t="s">
        <v>843</v>
      </c>
      <c r="G314" s="229" t="s">
        <v>235</v>
      </c>
      <c r="H314" s="230">
        <v>2090.4</v>
      </c>
      <c r="I314" s="143"/>
      <c r="J314" s="144">
        <f>ROUND(I314*H314,2)</f>
        <v>0</v>
      </c>
      <c r="K314" s="145"/>
      <c r="L314" s="32"/>
      <c r="M314" s="146" t="s">
        <v>1</v>
      </c>
      <c r="N314" s="147" t="s">
        <v>38</v>
      </c>
      <c r="P314" s="148">
        <f>O314*H314</f>
        <v>0</v>
      </c>
      <c r="Q314" s="148">
        <v>0.15559000000000001</v>
      </c>
      <c r="R314" s="148">
        <f>Q314*H314</f>
        <v>325.24533600000001</v>
      </c>
      <c r="S314" s="148">
        <v>0</v>
      </c>
      <c r="T314" s="149">
        <f>S314*H314</f>
        <v>0</v>
      </c>
      <c r="AR314" s="150" t="s">
        <v>236</v>
      </c>
      <c r="AT314" s="150" t="s">
        <v>208</v>
      </c>
      <c r="AU314" s="150" t="s">
        <v>91</v>
      </c>
      <c r="AY314" s="17" t="s">
        <v>207</v>
      </c>
      <c r="BE314" s="151">
        <f>IF(N314="základná",J314,0)</f>
        <v>0</v>
      </c>
      <c r="BF314" s="151">
        <f>IF(N314="znížená",J314,0)</f>
        <v>0</v>
      </c>
      <c r="BG314" s="151">
        <f>IF(N314="zákl. prenesená",J314,0)</f>
        <v>0</v>
      </c>
      <c r="BH314" s="151">
        <f>IF(N314="zníž. prenesená",J314,0)</f>
        <v>0</v>
      </c>
      <c r="BI314" s="151">
        <f>IF(N314="nulová",J314,0)</f>
        <v>0</v>
      </c>
      <c r="BJ314" s="17" t="s">
        <v>91</v>
      </c>
      <c r="BK314" s="151">
        <f>ROUND(I314*H314,2)</f>
        <v>0</v>
      </c>
      <c r="BL314" s="17" t="s">
        <v>236</v>
      </c>
      <c r="BM314" s="150" t="s">
        <v>1170</v>
      </c>
    </row>
    <row r="315" spans="2:65" s="11" customFormat="1" x14ac:dyDescent="0.2">
      <c r="B315" s="152"/>
      <c r="D315" s="153" t="s">
        <v>214</v>
      </c>
      <c r="E315" s="154" t="s">
        <v>1</v>
      </c>
      <c r="F315" s="155" t="s">
        <v>1160</v>
      </c>
      <c r="H315" s="156">
        <v>2090.4</v>
      </c>
      <c r="I315" s="157"/>
      <c r="L315" s="152"/>
      <c r="M315" s="158"/>
      <c r="T315" s="159"/>
      <c r="AT315" s="154" t="s">
        <v>214</v>
      </c>
      <c r="AU315" s="154" t="s">
        <v>91</v>
      </c>
      <c r="AV315" s="11" t="s">
        <v>91</v>
      </c>
      <c r="AW315" s="11" t="s">
        <v>29</v>
      </c>
      <c r="AX315" s="11" t="s">
        <v>80</v>
      </c>
      <c r="AY315" s="154" t="s">
        <v>207</v>
      </c>
    </row>
    <row r="316" spans="2:65" s="1" customFormat="1" ht="33" customHeight="1" x14ac:dyDescent="0.2">
      <c r="B316" s="137"/>
      <c r="C316" s="138" t="s">
        <v>573</v>
      </c>
      <c r="D316" s="196" t="s">
        <v>208</v>
      </c>
      <c r="E316" s="139" t="s">
        <v>845</v>
      </c>
      <c r="F316" s="140" t="s">
        <v>846</v>
      </c>
      <c r="G316" s="141" t="s">
        <v>235</v>
      </c>
      <c r="H316" s="142">
        <v>2090.4</v>
      </c>
      <c r="I316" s="143"/>
      <c r="J316" s="144">
        <f>ROUND(I316*H316,2)</f>
        <v>0</v>
      </c>
      <c r="K316" s="145"/>
      <c r="L316" s="32"/>
      <c r="M316" s="146" t="s">
        <v>1</v>
      </c>
      <c r="N316" s="147" t="s">
        <v>38</v>
      </c>
      <c r="P316" s="148">
        <f>O316*H316</f>
        <v>0</v>
      </c>
      <c r="Q316" s="148">
        <v>0.18151999999999999</v>
      </c>
      <c r="R316" s="148">
        <f>Q316*H316</f>
        <v>379.44940800000001</v>
      </c>
      <c r="S316" s="148">
        <v>0</v>
      </c>
      <c r="T316" s="149">
        <f>S316*H316</f>
        <v>0</v>
      </c>
      <c r="AR316" s="150" t="s">
        <v>236</v>
      </c>
      <c r="AT316" s="150" t="s">
        <v>208</v>
      </c>
      <c r="AU316" s="150" t="s">
        <v>91</v>
      </c>
      <c r="AY316" s="17" t="s">
        <v>207</v>
      </c>
      <c r="BE316" s="151">
        <f>IF(N316="základná",J316,0)</f>
        <v>0</v>
      </c>
      <c r="BF316" s="151">
        <f>IF(N316="znížená",J316,0)</f>
        <v>0</v>
      </c>
      <c r="BG316" s="151">
        <f>IF(N316="zákl. prenesená",J316,0)</f>
        <v>0</v>
      </c>
      <c r="BH316" s="151">
        <f>IF(N316="zníž. prenesená",J316,0)</f>
        <v>0</v>
      </c>
      <c r="BI316" s="151">
        <f>IF(N316="nulová",J316,0)</f>
        <v>0</v>
      </c>
      <c r="BJ316" s="17" t="s">
        <v>91</v>
      </c>
      <c r="BK316" s="151">
        <f>ROUND(I316*H316,2)</f>
        <v>0</v>
      </c>
      <c r="BL316" s="17" t="s">
        <v>236</v>
      </c>
      <c r="BM316" s="150" t="s">
        <v>1171</v>
      </c>
    </row>
    <row r="317" spans="2:65" s="11" customFormat="1" x14ac:dyDescent="0.2">
      <c r="B317" s="152"/>
      <c r="D317" s="153" t="s">
        <v>214</v>
      </c>
      <c r="E317" s="154" t="s">
        <v>1</v>
      </c>
      <c r="F317" s="155" t="s">
        <v>1160</v>
      </c>
      <c r="H317" s="156">
        <v>2090.4</v>
      </c>
      <c r="I317" s="157"/>
      <c r="L317" s="152"/>
      <c r="M317" s="158"/>
      <c r="T317" s="159"/>
      <c r="AT317" s="154" t="s">
        <v>214</v>
      </c>
      <c r="AU317" s="154" t="s">
        <v>91</v>
      </c>
      <c r="AV317" s="11" t="s">
        <v>91</v>
      </c>
      <c r="AW317" s="11" t="s">
        <v>29</v>
      </c>
      <c r="AX317" s="11" t="s">
        <v>80</v>
      </c>
      <c r="AY317" s="154" t="s">
        <v>207</v>
      </c>
    </row>
    <row r="318" spans="2:65" s="10" customFormat="1" ht="22.8" customHeight="1" x14ac:dyDescent="0.25">
      <c r="B318" s="127"/>
      <c r="D318" s="128" t="s">
        <v>71</v>
      </c>
      <c r="E318" s="170" t="s">
        <v>324</v>
      </c>
      <c r="F318" s="170" t="s">
        <v>472</v>
      </c>
      <c r="I318" s="130"/>
      <c r="J318" s="171">
        <f>BK318</f>
        <v>0</v>
      </c>
      <c r="L318" s="127"/>
      <c r="M318" s="132"/>
      <c r="P318" s="133">
        <f>SUM(P319:P345)</f>
        <v>0</v>
      </c>
      <c r="R318" s="133">
        <f>SUM(R319:R345)</f>
        <v>0</v>
      </c>
      <c r="T318" s="134">
        <f>SUM(T319:T345)</f>
        <v>0</v>
      </c>
      <c r="AR318" s="128" t="s">
        <v>80</v>
      </c>
      <c r="AT318" s="135" t="s">
        <v>71</v>
      </c>
      <c r="AU318" s="135" t="s">
        <v>80</v>
      </c>
      <c r="AY318" s="128" t="s">
        <v>207</v>
      </c>
      <c r="BK318" s="136">
        <f>SUM(BK319:BK345)</f>
        <v>0</v>
      </c>
    </row>
    <row r="319" spans="2:65" s="1" customFormat="1" ht="21.75" customHeight="1" x14ac:dyDescent="0.2">
      <c r="B319" s="137"/>
      <c r="C319" s="138" t="s">
        <v>589</v>
      </c>
      <c r="D319" s="193" t="s">
        <v>208</v>
      </c>
      <c r="E319" s="227" t="s">
        <v>528</v>
      </c>
      <c r="F319" s="228" t="s">
        <v>529</v>
      </c>
      <c r="G319" s="229" t="s">
        <v>469</v>
      </c>
      <c r="H319" s="230">
        <v>1150.1379999999999</v>
      </c>
      <c r="I319" s="143"/>
      <c r="J319" s="144">
        <f>ROUND(I319*H319,2)</f>
        <v>0</v>
      </c>
      <c r="K319" s="145"/>
      <c r="L319" s="32"/>
      <c r="M319" s="146" t="s">
        <v>1</v>
      </c>
      <c r="N319" s="147" t="s">
        <v>38</v>
      </c>
      <c r="P319" s="148">
        <f>O319*H319</f>
        <v>0</v>
      </c>
      <c r="Q319" s="148">
        <v>0</v>
      </c>
      <c r="R319" s="148">
        <f>Q319*H319</f>
        <v>0</v>
      </c>
      <c r="S319" s="148">
        <v>0</v>
      </c>
      <c r="T319" s="149">
        <f>S319*H319</f>
        <v>0</v>
      </c>
      <c r="AR319" s="150" t="s">
        <v>236</v>
      </c>
      <c r="AT319" s="150" t="s">
        <v>208</v>
      </c>
      <c r="AU319" s="150" t="s">
        <v>91</v>
      </c>
      <c r="AY319" s="17" t="s">
        <v>207</v>
      </c>
      <c r="BE319" s="151">
        <f>IF(N319="základná",J319,0)</f>
        <v>0</v>
      </c>
      <c r="BF319" s="151">
        <f>IF(N319="znížená",J319,0)</f>
        <v>0</v>
      </c>
      <c r="BG319" s="151">
        <f>IF(N319="zákl. prenesená",J319,0)</f>
        <v>0</v>
      </c>
      <c r="BH319" s="151">
        <f>IF(N319="zníž. prenesená",J319,0)</f>
        <v>0</v>
      </c>
      <c r="BI319" s="151">
        <f>IF(N319="nulová",J319,0)</f>
        <v>0</v>
      </c>
      <c r="BJ319" s="17" t="s">
        <v>91</v>
      </c>
      <c r="BK319" s="151">
        <f>ROUND(I319*H319,2)</f>
        <v>0</v>
      </c>
      <c r="BL319" s="17" t="s">
        <v>236</v>
      </c>
      <c r="BM319" s="150" t="s">
        <v>1172</v>
      </c>
    </row>
    <row r="320" spans="2:65" s="13" customFormat="1" x14ac:dyDescent="0.2">
      <c r="B320" s="172"/>
      <c r="D320" s="153" t="s">
        <v>214</v>
      </c>
      <c r="E320" s="173" t="s">
        <v>1</v>
      </c>
      <c r="F320" s="174" t="s">
        <v>1063</v>
      </c>
      <c r="H320" s="173" t="s">
        <v>1</v>
      </c>
      <c r="I320" s="175"/>
      <c r="L320" s="172"/>
      <c r="M320" s="176"/>
      <c r="T320" s="177"/>
      <c r="AT320" s="173" t="s">
        <v>214</v>
      </c>
      <c r="AU320" s="173" t="s">
        <v>91</v>
      </c>
      <c r="AV320" s="13" t="s">
        <v>80</v>
      </c>
      <c r="AW320" s="13" t="s">
        <v>29</v>
      </c>
      <c r="AX320" s="13" t="s">
        <v>72</v>
      </c>
      <c r="AY320" s="173" t="s">
        <v>207</v>
      </c>
    </row>
    <row r="321" spans="2:65" s="11" customFormat="1" x14ac:dyDescent="0.2">
      <c r="B321" s="152"/>
      <c r="D321" s="153" t="s">
        <v>214</v>
      </c>
      <c r="E321" s="154" t="s">
        <v>1</v>
      </c>
      <c r="F321" s="231" t="s">
        <v>1173</v>
      </c>
      <c r="G321" s="232"/>
      <c r="H321" s="233">
        <v>1149.72</v>
      </c>
      <c r="I321" s="157"/>
      <c r="L321" s="152"/>
      <c r="M321" s="158"/>
      <c r="T321" s="159"/>
      <c r="AT321" s="154" t="s">
        <v>214</v>
      </c>
      <c r="AU321" s="154" t="s">
        <v>91</v>
      </c>
      <c r="AV321" s="11" t="s">
        <v>91</v>
      </c>
      <c r="AW321" s="11" t="s">
        <v>29</v>
      </c>
      <c r="AX321" s="11" t="s">
        <v>72</v>
      </c>
      <c r="AY321" s="154" t="s">
        <v>207</v>
      </c>
    </row>
    <row r="322" spans="2:65" s="11" customFormat="1" x14ac:dyDescent="0.2">
      <c r="B322" s="152"/>
      <c r="D322" s="153" t="s">
        <v>214</v>
      </c>
      <c r="E322" s="154" t="s">
        <v>1</v>
      </c>
      <c r="F322" s="155" t="s">
        <v>1174</v>
      </c>
      <c r="H322" s="156">
        <v>0.41799999999999998</v>
      </c>
      <c r="I322" s="157"/>
      <c r="L322" s="152"/>
      <c r="M322" s="158"/>
      <c r="T322" s="159"/>
      <c r="AT322" s="154" t="s">
        <v>214</v>
      </c>
      <c r="AU322" s="154" t="s">
        <v>91</v>
      </c>
      <c r="AV322" s="11" t="s">
        <v>91</v>
      </c>
      <c r="AW322" s="11" t="s">
        <v>29</v>
      </c>
      <c r="AX322" s="11" t="s">
        <v>72</v>
      </c>
      <c r="AY322" s="154" t="s">
        <v>207</v>
      </c>
    </row>
    <row r="323" spans="2:65" s="14" customFormat="1" x14ac:dyDescent="0.2">
      <c r="B323" s="178"/>
      <c r="D323" s="153" t="s">
        <v>214</v>
      </c>
      <c r="E323" s="179" t="s">
        <v>1</v>
      </c>
      <c r="F323" s="180" t="s">
        <v>243</v>
      </c>
      <c r="H323" s="181">
        <v>1150.1379999999999</v>
      </c>
      <c r="I323" s="182"/>
      <c r="L323" s="178"/>
      <c r="M323" s="183"/>
      <c r="T323" s="184"/>
      <c r="AT323" s="179" t="s">
        <v>214</v>
      </c>
      <c r="AU323" s="179" t="s">
        <v>91</v>
      </c>
      <c r="AV323" s="14" t="s">
        <v>236</v>
      </c>
      <c r="AW323" s="14" t="s">
        <v>29</v>
      </c>
      <c r="AX323" s="14" t="s">
        <v>80</v>
      </c>
      <c r="AY323" s="179" t="s">
        <v>207</v>
      </c>
    </row>
    <row r="324" spans="2:65" s="1" customFormat="1" ht="24.15" customHeight="1" x14ac:dyDescent="0.2">
      <c r="B324" s="137"/>
      <c r="C324" s="138" t="s">
        <v>594</v>
      </c>
      <c r="D324" s="193" t="s">
        <v>208</v>
      </c>
      <c r="E324" s="227" t="s">
        <v>536</v>
      </c>
      <c r="F324" s="228" t="s">
        <v>537</v>
      </c>
      <c r="G324" s="229" t="s">
        <v>469</v>
      </c>
      <c r="H324" s="230">
        <v>27603.312000000002</v>
      </c>
      <c r="I324" s="143"/>
      <c r="J324" s="144">
        <f>ROUND(I324*H324,2)</f>
        <v>0</v>
      </c>
      <c r="K324" s="145"/>
      <c r="L324" s="32"/>
      <c r="M324" s="146" t="s">
        <v>1</v>
      </c>
      <c r="N324" s="147" t="s">
        <v>38</v>
      </c>
      <c r="P324" s="148">
        <f>O324*H324</f>
        <v>0</v>
      </c>
      <c r="Q324" s="148">
        <v>0</v>
      </c>
      <c r="R324" s="148">
        <f>Q324*H324</f>
        <v>0</v>
      </c>
      <c r="S324" s="148">
        <v>0</v>
      </c>
      <c r="T324" s="149">
        <f>S324*H324</f>
        <v>0</v>
      </c>
      <c r="AR324" s="150" t="s">
        <v>236</v>
      </c>
      <c r="AT324" s="150" t="s">
        <v>208</v>
      </c>
      <c r="AU324" s="150" t="s">
        <v>91</v>
      </c>
      <c r="AY324" s="17" t="s">
        <v>207</v>
      </c>
      <c r="BE324" s="151">
        <f>IF(N324="základná",J324,0)</f>
        <v>0</v>
      </c>
      <c r="BF324" s="151">
        <f>IF(N324="znížená",J324,0)</f>
        <v>0</v>
      </c>
      <c r="BG324" s="151">
        <f>IF(N324="zákl. prenesená",J324,0)</f>
        <v>0</v>
      </c>
      <c r="BH324" s="151">
        <f>IF(N324="zníž. prenesená",J324,0)</f>
        <v>0</v>
      </c>
      <c r="BI324" s="151">
        <f>IF(N324="nulová",J324,0)</f>
        <v>0</v>
      </c>
      <c r="BJ324" s="17" t="s">
        <v>91</v>
      </c>
      <c r="BK324" s="151">
        <f>ROUND(I324*H324,2)</f>
        <v>0</v>
      </c>
      <c r="BL324" s="17" t="s">
        <v>236</v>
      </c>
      <c r="BM324" s="150" t="s">
        <v>1175</v>
      </c>
    </row>
    <row r="325" spans="2:65" s="1" customFormat="1" ht="19.2" x14ac:dyDescent="0.2">
      <c r="B325" s="32"/>
      <c r="D325" s="153" t="s">
        <v>220</v>
      </c>
      <c r="F325" s="160" t="s">
        <v>899</v>
      </c>
      <c r="I325" s="161"/>
      <c r="L325" s="32"/>
      <c r="M325" s="162"/>
      <c r="T325" s="59"/>
      <c r="AT325" s="17" t="s">
        <v>220</v>
      </c>
      <c r="AU325" s="17" t="s">
        <v>91</v>
      </c>
    </row>
    <row r="326" spans="2:65" s="13" customFormat="1" x14ac:dyDescent="0.2">
      <c r="B326" s="172"/>
      <c r="D326" s="153" t="s">
        <v>214</v>
      </c>
      <c r="E326" s="173" t="s">
        <v>1</v>
      </c>
      <c r="F326" s="174" t="s">
        <v>1063</v>
      </c>
      <c r="H326" s="173" t="s">
        <v>1</v>
      </c>
      <c r="I326" s="175"/>
      <c r="L326" s="172"/>
      <c r="M326" s="176"/>
      <c r="T326" s="177"/>
      <c r="AT326" s="173" t="s">
        <v>214</v>
      </c>
      <c r="AU326" s="173" t="s">
        <v>91</v>
      </c>
      <c r="AV326" s="13" t="s">
        <v>80</v>
      </c>
      <c r="AW326" s="13" t="s">
        <v>29</v>
      </c>
      <c r="AX326" s="13" t="s">
        <v>72</v>
      </c>
      <c r="AY326" s="173" t="s">
        <v>207</v>
      </c>
    </row>
    <row r="327" spans="2:65" s="11" customFormat="1" x14ac:dyDescent="0.2">
      <c r="B327" s="152"/>
      <c r="D327" s="153" t="s">
        <v>214</v>
      </c>
      <c r="E327" s="154" t="s">
        <v>1</v>
      </c>
      <c r="F327" s="231" t="s">
        <v>1176</v>
      </c>
      <c r="G327" s="232"/>
      <c r="H327" s="233">
        <v>27603.312000000002</v>
      </c>
      <c r="I327" s="157"/>
      <c r="L327" s="152"/>
      <c r="M327" s="158"/>
      <c r="T327" s="159"/>
      <c r="AT327" s="154" t="s">
        <v>214</v>
      </c>
      <c r="AU327" s="154" t="s">
        <v>91</v>
      </c>
      <c r="AV327" s="11" t="s">
        <v>91</v>
      </c>
      <c r="AW327" s="11" t="s">
        <v>29</v>
      </c>
      <c r="AX327" s="11" t="s">
        <v>80</v>
      </c>
      <c r="AY327" s="154" t="s">
        <v>207</v>
      </c>
    </row>
    <row r="328" spans="2:65" s="1" customFormat="1" ht="24.15" customHeight="1" x14ac:dyDescent="0.2">
      <c r="B328" s="137"/>
      <c r="C328" s="138" t="s">
        <v>599</v>
      </c>
      <c r="D328" s="193" t="s">
        <v>208</v>
      </c>
      <c r="E328" s="227" t="s">
        <v>542</v>
      </c>
      <c r="F328" s="228" t="s">
        <v>543</v>
      </c>
      <c r="G328" s="229" t="s">
        <v>469</v>
      </c>
      <c r="H328" s="230">
        <v>4600.5519999999997</v>
      </c>
      <c r="I328" s="143"/>
      <c r="J328" s="144">
        <f>ROUND(I328*H328,2)</f>
        <v>0</v>
      </c>
      <c r="K328" s="145"/>
      <c r="L328" s="32"/>
      <c r="M328" s="146" t="s">
        <v>1</v>
      </c>
      <c r="N328" s="147" t="s">
        <v>38</v>
      </c>
      <c r="P328" s="148">
        <f>O328*H328</f>
        <v>0</v>
      </c>
      <c r="Q328" s="148">
        <v>0</v>
      </c>
      <c r="R328" s="148">
        <f>Q328*H328</f>
        <v>0</v>
      </c>
      <c r="S328" s="148">
        <v>0</v>
      </c>
      <c r="T328" s="149">
        <f>S328*H328</f>
        <v>0</v>
      </c>
      <c r="AR328" s="150" t="s">
        <v>236</v>
      </c>
      <c r="AT328" s="150" t="s">
        <v>208</v>
      </c>
      <c r="AU328" s="150" t="s">
        <v>91</v>
      </c>
      <c r="AY328" s="17" t="s">
        <v>207</v>
      </c>
      <c r="BE328" s="151">
        <f>IF(N328="základná",J328,0)</f>
        <v>0</v>
      </c>
      <c r="BF328" s="151">
        <f>IF(N328="znížená",J328,0)</f>
        <v>0</v>
      </c>
      <c r="BG328" s="151">
        <f>IF(N328="zákl. prenesená",J328,0)</f>
        <v>0</v>
      </c>
      <c r="BH328" s="151">
        <f>IF(N328="zníž. prenesená",J328,0)</f>
        <v>0</v>
      </c>
      <c r="BI328" s="151">
        <f>IF(N328="nulová",J328,0)</f>
        <v>0</v>
      </c>
      <c r="BJ328" s="17" t="s">
        <v>91</v>
      </c>
      <c r="BK328" s="151">
        <f>ROUND(I328*H328,2)</f>
        <v>0</v>
      </c>
      <c r="BL328" s="17" t="s">
        <v>236</v>
      </c>
      <c r="BM328" s="150" t="s">
        <v>1177</v>
      </c>
    </row>
    <row r="329" spans="2:65" s="1" customFormat="1" ht="19.2" x14ac:dyDescent="0.2">
      <c r="B329" s="32"/>
      <c r="D329" s="153" t="s">
        <v>220</v>
      </c>
      <c r="F329" s="160" t="s">
        <v>545</v>
      </c>
      <c r="I329" s="161"/>
      <c r="L329" s="32"/>
      <c r="M329" s="162"/>
      <c r="T329" s="59"/>
      <c r="AT329" s="17" t="s">
        <v>220</v>
      </c>
      <c r="AU329" s="17" t="s">
        <v>91</v>
      </c>
    </row>
    <row r="330" spans="2:65" s="13" customFormat="1" x14ac:dyDescent="0.2">
      <c r="B330" s="172"/>
      <c r="D330" s="153" t="s">
        <v>214</v>
      </c>
      <c r="E330" s="173" t="s">
        <v>1</v>
      </c>
      <c r="F330" s="174" t="s">
        <v>1063</v>
      </c>
      <c r="H330" s="173" t="s">
        <v>1</v>
      </c>
      <c r="I330" s="175"/>
      <c r="L330" s="172"/>
      <c r="M330" s="176"/>
      <c r="T330" s="177"/>
      <c r="AT330" s="173" t="s">
        <v>214</v>
      </c>
      <c r="AU330" s="173" t="s">
        <v>91</v>
      </c>
      <c r="AV330" s="13" t="s">
        <v>80</v>
      </c>
      <c r="AW330" s="13" t="s">
        <v>29</v>
      </c>
      <c r="AX330" s="13" t="s">
        <v>72</v>
      </c>
      <c r="AY330" s="173" t="s">
        <v>207</v>
      </c>
    </row>
    <row r="331" spans="2:65" s="11" customFormat="1" x14ac:dyDescent="0.2">
      <c r="B331" s="152"/>
      <c r="D331" s="153" t="s">
        <v>214</v>
      </c>
      <c r="E331" s="154" t="s">
        <v>1</v>
      </c>
      <c r="F331" s="231" t="s">
        <v>1178</v>
      </c>
      <c r="G331" s="232"/>
      <c r="H331" s="233">
        <v>4600.5519999999997</v>
      </c>
      <c r="I331" s="157"/>
      <c r="L331" s="152"/>
      <c r="M331" s="158"/>
      <c r="T331" s="159"/>
      <c r="AT331" s="154" t="s">
        <v>214</v>
      </c>
      <c r="AU331" s="154" t="s">
        <v>91</v>
      </c>
      <c r="AV331" s="11" t="s">
        <v>91</v>
      </c>
      <c r="AW331" s="11" t="s">
        <v>29</v>
      </c>
      <c r="AX331" s="11" t="s">
        <v>80</v>
      </c>
      <c r="AY331" s="154" t="s">
        <v>207</v>
      </c>
    </row>
    <row r="332" spans="2:65" s="1" customFormat="1" ht="24.15" customHeight="1" x14ac:dyDescent="0.2">
      <c r="B332" s="137"/>
      <c r="C332" s="138" t="s">
        <v>604</v>
      </c>
      <c r="D332" s="138" t="s">
        <v>208</v>
      </c>
      <c r="E332" s="227" t="s">
        <v>905</v>
      </c>
      <c r="F332" s="228" t="s">
        <v>906</v>
      </c>
      <c r="G332" s="229" t="s">
        <v>469</v>
      </c>
      <c r="H332" s="230">
        <v>1150.1379999999999</v>
      </c>
      <c r="I332" s="143"/>
      <c r="J332" s="144">
        <f>ROUND(I332*H332,2)</f>
        <v>0</v>
      </c>
      <c r="K332" s="145"/>
      <c r="L332" s="32"/>
      <c r="M332" s="146" t="s">
        <v>1</v>
      </c>
      <c r="N332" s="147" t="s">
        <v>38</v>
      </c>
      <c r="P332" s="148">
        <f>O332*H332</f>
        <v>0</v>
      </c>
      <c r="Q332" s="148">
        <v>0</v>
      </c>
      <c r="R332" s="148">
        <f>Q332*H332</f>
        <v>0</v>
      </c>
      <c r="S332" s="148">
        <v>0</v>
      </c>
      <c r="T332" s="149">
        <f>S332*H332</f>
        <v>0</v>
      </c>
      <c r="AR332" s="150" t="s">
        <v>236</v>
      </c>
      <c r="AT332" s="150" t="s">
        <v>208</v>
      </c>
      <c r="AU332" s="150" t="s">
        <v>91</v>
      </c>
      <c r="AY332" s="17" t="s">
        <v>207</v>
      </c>
      <c r="BE332" s="151">
        <f>IF(N332="základná",J332,0)</f>
        <v>0</v>
      </c>
      <c r="BF332" s="151">
        <f>IF(N332="znížená",J332,0)</f>
        <v>0</v>
      </c>
      <c r="BG332" s="151">
        <f>IF(N332="zákl. prenesená",J332,0)</f>
        <v>0</v>
      </c>
      <c r="BH332" s="151">
        <f>IF(N332="zníž. prenesená",J332,0)</f>
        <v>0</v>
      </c>
      <c r="BI332" s="151">
        <f>IF(N332="nulová",J332,0)</f>
        <v>0</v>
      </c>
      <c r="BJ332" s="17" t="s">
        <v>91</v>
      </c>
      <c r="BK332" s="151">
        <f>ROUND(I332*H332,2)</f>
        <v>0</v>
      </c>
      <c r="BL332" s="17" t="s">
        <v>236</v>
      </c>
      <c r="BM332" s="150" t="s">
        <v>1179</v>
      </c>
    </row>
    <row r="333" spans="2:65" s="13" customFormat="1" x14ac:dyDescent="0.2">
      <c r="B333" s="172"/>
      <c r="D333" s="153" t="s">
        <v>214</v>
      </c>
      <c r="E333" s="173" t="s">
        <v>1</v>
      </c>
      <c r="F333" s="174" t="s">
        <v>1063</v>
      </c>
      <c r="H333" s="173" t="s">
        <v>1</v>
      </c>
      <c r="I333" s="175"/>
      <c r="L333" s="172"/>
      <c r="M333" s="176"/>
      <c r="T333" s="177"/>
      <c r="AT333" s="173" t="s">
        <v>214</v>
      </c>
      <c r="AU333" s="173" t="s">
        <v>91</v>
      </c>
      <c r="AV333" s="13" t="s">
        <v>80</v>
      </c>
      <c r="AW333" s="13" t="s">
        <v>29</v>
      </c>
      <c r="AX333" s="13" t="s">
        <v>72</v>
      </c>
      <c r="AY333" s="173" t="s">
        <v>207</v>
      </c>
    </row>
    <row r="334" spans="2:65" s="11" customFormat="1" x14ac:dyDescent="0.2">
      <c r="B334" s="152"/>
      <c r="D334" s="153" t="s">
        <v>214</v>
      </c>
      <c r="E334" s="154" t="s">
        <v>1</v>
      </c>
      <c r="F334" s="231" t="s">
        <v>1173</v>
      </c>
      <c r="G334" s="232"/>
      <c r="H334" s="233">
        <v>1149.72</v>
      </c>
      <c r="I334" s="157"/>
      <c r="L334" s="152"/>
      <c r="M334" s="158"/>
      <c r="T334" s="159"/>
      <c r="AT334" s="154" t="s">
        <v>214</v>
      </c>
      <c r="AU334" s="154" t="s">
        <v>91</v>
      </c>
      <c r="AV334" s="11" t="s">
        <v>91</v>
      </c>
      <c r="AW334" s="11" t="s">
        <v>29</v>
      </c>
      <c r="AX334" s="11" t="s">
        <v>72</v>
      </c>
      <c r="AY334" s="154" t="s">
        <v>207</v>
      </c>
    </row>
    <row r="335" spans="2:65" s="11" customFormat="1" x14ac:dyDescent="0.2">
      <c r="B335" s="152"/>
      <c r="D335" s="153" t="s">
        <v>214</v>
      </c>
      <c r="E335" s="154" t="s">
        <v>1</v>
      </c>
      <c r="F335" s="155" t="s">
        <v>1174</v>
      </c>
      <c r="H335" s="156">
        <v>0.41799999999999998</v>
      </c>
      <c r="I335" s="157"/>
      <c r="L335" s="152"/>
      <c r="M335" s="158"/>
      <c r="T335" s="159"/>
      <c r="AT335" s="154" t="s">
        <v>214</v>
      </c>
      <c r="AU335" s="154" t="s">
        <v>91</v>
      </c>
      <c r="AV335" s="11" t="s">
        <v>91</v>
      </c>
      <c r="AW335" s="11" t="s">
        <v>29</v>
      </c>
      <c r="AX335" s="11" t="s">
        <v>72</v>
      </c>
      <c r="AY335" s="154" t="s">
        <v>207</v>
      </c>
    </row>
    <row r="336" spans="2:65" s="14" customFormat="1" x14ac:dyDescent="0.2">
      <c r="B336" s="178"/>
      <c r="D336" s="153" t="s">
        <v>214</v>
      </c>
      <c r="E336" s="179" t="s">
        <v>1</v>
      </c>
      <c r="F336" s="180" t="s">
        <v>243</v>
      </c>
      <c r="H336" s="181">
        <v>1150.1379999999999</v>
      </c>
      <c r="I336" s="182"/>
      <c r="L336" s="178"/>
      <c r="M336" s="183"/>
      <c r="T336" s="184"/>
      <c r="AT336" s="179" t="s">
        <v>214</v>
      </c>
      <c r="AU336" s="179" t="s">
        <v>91</v>
      </c>
      <c r="AV336" s="14" t="s">
        <v>236</v>
      </c>
      <c r="AW336" s="14" t="s">
        <v>29</v>
      </c>
      <c r="AX336" s="14" t="s">
        <v>80</v>
      </c>
      <c r="AY336" s="179" t="s">
        <v>207</v>
      </c>
    </row>
    <row r="337" spans="2:65" s="1" customFormat="1" ht="24.15" customHeight="1" x14ac:dyDescent="0.2">
      <c r="B337" s="137"/>
      <c r="C337" s="138" t="s">
        <v>608</v>
      </c>
      <c r="D337" s="138" t="s">
        <v>208</v>
      </c>
      <c r="E337" s="139" t="s">
        <v>548</v>
      </c>
      <c r="F337" s="140" t="s">
        <v>909</v>
      </c>
      <c r="G337" s="141" t="s">
        <v>469</v>
      </c>
      <c r="H337" s="142">
        <v>0.41799999999999998</v>
      </c>
      <c r="I337" s="143"/>
      <c r="J337" s="144">
        <f>ROUND(I337*H337,2)</f>
        <v>0</v>
      </c>
      <c r="K337" s="145"/>
      <c r="L337" s="32"/>
      <c r="M337" s="146" t="s">
        <v>1</v>
      </c>
      <c r="N337" s="147" t="s">
        <v>38</v>
      </c>
      <c r="P337" s="148">
        <f>O337*H337</f>
        <v>0</v>
      </c>
      <c r="Q337" s="148">
        <v>0</v>
      </c>
      <c r="R337" s="148">
        <f>Q337*H337</f>
        <v>0</v>
      </c>
      <c r="S337" s="148">
        <v>0</v>
      </c>
      <c r="T337" s="149">
        <f>S337*H337</f>
        <v>0</v>
      </c>
      <c r="AR337" s="150" t="s">
        <v>236</v>
      </c>
      <c r="AT337" s="150" t="s">
        <v>208</v>
      </c>
      <c r="AU337" s="150" t="s">
        <v>91</v>
      </c>
      <c r="AY337" s="17" t="s">
        <v>207</v>
      </c>
      <c r="BE337" s="151">
        <f>IF(N337="základná",J337,0)</f>
        <v>0</v>
      </c>
      <c r="BF337" s="151">
        <f>IF(N337="znížená",J337,0)</f>
        <v>0</v>
      </c>
      <c r="BG337" s="151">
        <f>IF(N337="zákl. prenesená",J337,0)</f>
        <v>0</v>
      </c>
      <c r="BH337" s="151">
        <f>IF(N337="zníž. prenesená",J337,0)</f>
        <v>0</v>
      </c>
      <c r="BI337" s="151">
        <f>IF(N337="nulová",J337,0)</f>
        <v>0</v>
      </c>
      <c r="BJ337" s="17" t="s">
        <v>91</v>
      </c>
      <c r="BK337" s="151">
        <f>ROUND(I337*H337,2)</f>
        <v>0</v>
      </c>
      <c r="BL337" s="17" t="s">
        <v>236</v>
      </c>
      <c r="BM337" s="150" t="s">
        <v>1180</v>
      </c>
    </row>
    <row r="338" spans="2:65" s="13" customFormat="1" x14ac:dyDescent="0.2">
      <c r="B338" s="172"/>
      <c r="D338" s="153" t="s">
        <v>214</v>
      </c>
      <c r="E338" s="173" t="s">
        <v>1</v>
      </c>
      <c r="F338" s="174" t="s">
        <v>1063</v>
      </c>
      <c r="H338" s="173" t="s">
        <v>1</v>
      </c>
      <c r="I338" s="175"/>
      <c r="L338" s="172"/>
      <c r="M338" s="176"/>
      <c r="T338" s="177"/>
      <c r="AT338" s="173" t="s">
        <v>214</v>
      </c>
      <c r="AU338" s="173" t="s">
        <v>91</v>
      </c>
      <c r="AV338" s="13" t="s">
        <v>80</v>
      </c>
      <c r="AW338" s="13" t="s">
        <v>29</v>
      </c>
      <c r="AX338" s="13" t="s">
        <v>72</v>
      </c>
      <c r="AY338" s="173" t="s">
        <v>207</v>
      </c>
    </row>
    <row r="339" spans="2:65" s="11" customFormat="1" x14ac:dyDescent="0.2">
      <c r="B339" s="152"/>
      <c r="D339" s="153" t="s">
        <v>214</v>
      </c>
      <c r="E339" s="154" t="s">
        <v>1</v>
      </c>
      <c r="F339" s="155" t="s">
        <v>1174</v>
      </c>
      <c r="H339" s="156">
        <v>0.41799999999999998</v>
      </c>
      <c r="I339" s="157"/>
      <c r="L339" s="152"/>
      <c r="M339" s="158"/>
      <c r="T339" s="159"/>
      <c r="AT339" s="154" t="s">
        <v>214</v>
      </c>
      <c r="AU339" s="154" t="s">
        <v>91</v>
      </c>
      <c r="AV339" s="11" t="s">
        <v>91</v>
      </c>
      <c r="AW339" s="11" t="s">
        <v>29</v>
      </c>
      <c r="AX339" s="11" t="s">
        <v>80</v>
      </c>
      <c r="AY339" s="154" t="s">
        <v>207</v>
      </c>
    </row>
    <row r="340" spans="2:65" s="1" customFormat="1" ht="24.15" customHeight="1" x14ac:dyDescent="0.2">
      <c r="B340" s="137"/>
      <c r="C340" s="138" t="s">
        <v>614</v>
      </c>
      <c r="D340" s="193" t="s">
        <v>208</v>
      </c>
      <c r="E340" s="227" t="s">
        <v>562</v>
      </c>
      <c r="F340" s="228" t="s">
        <v>563</v>
      </c>
      <c r="G340" s="229" t="s">
        <v>469</v>
      </c>
      <c r="H340" s="230">
        <v>1149.72</v>
      </c>
      <c r="I340" s="143"/>
      <c r="J340" s="144">
        <f>ROUND(I340*H340,2)</f>
        <v>0</v>
      </c>
      <c r="K340" s="145"/>
      <c r="L340" s="32"/>
      <c r="M340" s="146" t="s">
        <v>1</v>
      </c>
      <c r="N340" s="147" t="s">
        <v>38</v>
      </c>
      <c r="P340" s="148">
        <f>O340*H340</f>
        <v>0</v>
      </c>
      <c r="Q340" s="148">
        <v>0</v>
      </c>
      <c r="R340" s="148">
        <f>Q340*H340</f>
        <v>0</v>
      </c>
      <c r="S340" s="148">
        <v>0</v>
      </c>
      <c r="T340" s="149">
        <f>S340*H340</f>
        <v>0</v>
      </c>
      <c r="AR340" s="150" t="s">
        <v>236</v>
      </c>
      <c r="AT340" s="150" t="s">
        <v>208</v>
      </c>
      <c r="AU340" s="150" t="s">
        <v>91</v>
      </c>
      <c r="AY340" s="17" t="s">
        <v>207</v>
      </c>
      <c r="BE340" s="151">
        <f>IF(N340="základná",J340,0)</f>
        <v>0</v>
      </c>
      <c r="BF340" s="151">
        <f>IF(N340="znížená",J340,0)</f>
        <v>0</v>
      </c>
      <c r="BG340" s="151">
        <f>IF(N340="zákl. prenesená",J340,0)</f>
        <v>0</v>
      </c>
      <c r="BH340" s="151">
        <f>IF(N340="zníž. prenesená",J340,0)</f>
        <v>0</v>
      </c>
      <c r="BI340" s="151">
        <f>IF(N340="nulová",J340,0)</f>
        <v>0</v>
      </c>
      <c r="BJ340" s="17" t="s">
        <v>91</v>
      </c>
      <c r="BK340" s="151">
        <f>ROUND(I340*H340,2)</f>
        <v>0</v>
      </c>
      <c r="BL340" s="17" t="s">
        <v>236</v>
      </c>
      <c r="BM340" s="150" t="s">
        <v>1181</v>
      </c>
    </row>
    <row r="341" spans="2:65" s="13" customFormat="1" x14ac:dyDescent="0.2">
      <c r="B341" s="172"/>
      <c r="D341" s="153" t="s">
        <v>214</v>
      </c>
      <c r="E341" s="173" t="s">
        <v>1</v>
      </c>
      <c r="F341" s="174" t="s">
        <v>1063</v>
      </c>
      <c r="H341" s="173" t="s">
        <v>1</v>
      </c>
      <c r="I341" s="175"/>
      <c r="L341" s="172"/>
      <c r="M341" s="176"/>
      <c r="T341" s="177"/>
      <c r="AT341" s="173" t="s">
        <v>214</v>
      </c>
      <c r="AU341" s="173" t="s">
        <v>91</v>
      </c>
      <c r="AV341" s="13" t="s">
        <v>80</v>
      </c>
      <c r="AW341" s="13" t="s">
        <v>29</v>
      </c>
      <c r="AX341" s="13" t="s">
        <v>72</v>
      </c>
      <c r="AY341" s="173" t="s">
        <v>207</v>
      </c>
    </row>
    <row r="342" spans="2:65" s="11" customFormat="1" x14ac:dyDescent="0.2">
      <c r="B342" s="152"/>
      <c r="D342" s="153" t="s">
        <v>214</v>
      </c>
      <c r="E342" s="154" t="s">
        <v>1</v>
      </c>
      <c r="F342" s="155" t="s">
        <v>1182</v>
      </c>
      <c r="H342" s="156">
        <v>229.94399999999999</v>
      </c>
      <c r="I342" s="157"/>
      <c r="L342" s="152"/>
      <c r="M342" s="158"/>
      <c r="T342" s="159"/>
      <c r="AT342" s="154" t="s">
        <v>214</v>
      </c>
      <c r="AU342" s="154" t="s">
        <v>91</v>
      </c>
      <c r="AV342" s="11" t="s">
        <v>91</v>
      </c>
      <c r="AW342" s="11" t="s">
        <v>29</v>
      </c>
      <c r="AX342" s="11" t="s">
        <v>72</v>
      </c>
      <c r="AY342" s="154" t="s">
        <v>207</v>
      </c>
    </row>
    <row r="343" spans="2:65" s="11" customFormat="1" x14ac:dyDescent="0.2">
      <c r="B343" s="152"/>
      <c r="D343" s="153" t="s">
        <v>214</v>
      </c>
      <c r="E343" s="154" t="s">
        <v>1</v>
      </c>
      <c r="F343" s="155" t="s">
        <v>1183</v>
      </c>
      <c r="H343" s="156">
        <v>459.88799999999998</v>
      </c>
      <c r="I343" s="157"/>
      <c r="L343" s="152"/>
      <c r="M343" s="158"/>
      <c r="T343" s="159"/>
      <c r="AT343" s="154" t="s">
        <v>214</v>
      </c>
      <c r="AU343" s="154" t="s">
        <v>91</v>
      </c>
      <c r="AV343" s="11" t="s">
        <v>91</v>
      </c>
      <c r="AW343" s="11" t="s">
        <v>29</v>
      </c>
      <c r="AX343" s="11" t="s">
        <v>72</v>
      </c>
      <c r="AY343" s="154" t="s">
        <v>207</v>
      </c>
    </row>
    <row r="344" spans="2:65" s="11" customFormat="1" x14ac:dyDescent="0.2">
      <c r="B344" s="152"/>
      <c r="D344" s="153" t="s">
        <v>214</v>
      </c>
      <c r="E344" s="154" t="s">
        <v>1</v>
      </c>
      <c r="F344" s="231" t="s">
        <v>1184</v>
      </c>
      <c r="G344" s="232"/>
      <c r="H344" s="233">
        <v>459.88799999999998</v>
      </c>
      <c r="I344" s="157"/>
      <c r="L344" s="152"/>
      <c r="M344" s="158"/>
      <c r="T344" s="159"/>
      <c r="AT344" s="154" t="s">
        <v>214</v>
      </c>
      <c r="AU344" s="154" t="s">
        <v>91</v>
      </c>
      <c r="AV344" s="11" t="s">
        <v>91</v>
      </c>
      <c r="AW344" s="11" t="s">
        <v>29</v>
      </c>
      <c r="AX344" s="11" t="s">
        <v>72</v>
      </c>
      <c r="AY344" s="154" t="s">
        <v>207</v>
      </c>
    </row>
    <row r="345" spans="2:65" s="14" customFormat="1" x14ac:dyDescent="0.2">
      <c r="B345" s="178"/>
      <c r="D345" s="153" t="s">
        <v>214</v>
      </c>
      <c r="E345" s="179" t="s">
        <v>1</v>
      </c>
      <c r="F345" s="180" t="s">
        <v>916</v>
      </c>
      <c r="H345" s="181">
        <v>1149.72</v>
      </c>
      <c r="I345" s="182"/>
      <c r="L345" s="178"/>
      <c r="M345" s="183"/>
      <c r="T345" s="184"/>
      <c r="AT345" s="179" t="s">
        <v>214</v>
      </c>
      <c r="AU345" s="179" t="s">
        <v>91</v>
      </c>
      <c r="AV345" s="14" t="s">
        <v>236</v>
      </c>
      <c r="AW345" s="14" t="s">
        <v>29</v>
      </c>
      <c r="AX345" s="14" t="s">
        <v>80</v>
      </c>
      <c r="AY345" s="179" t="s">
        <v>207</v>
      </c>
    </row>
    <row r="346" spans="2:65" s="10" customFormat="1" ht="25.95" customHeight="1" x14ac:dyDescent="0.25">
      <c r="B346" s="127"/>
      <c r="D346" s="128" t="s">
        <v>71</v>
      </c>
      <c r="E346" s="129" t="s">
        <v>204</v>
      </c>
      <c r="F346" s="129" t="s">
        <v>205</v>
      </c>
      <c r="I346" s="130"/>
      <c r="J346" s="131">
        <f>BK346</f>
        <v>0</v>
      </c>
      <c r="L346" s="127"/>
      <c r="M346" s="132"/>
      <c r="P346" s="133">
        <f>SUM(P347:P348)</f>
        <v>0</v>
      </c>
      <c r="R346" s="133">
        <f>SUM(R347:R348)</f>
        <v>0</v>
      </c>
      <c r="T346" s="134">
        <f>SUM(T347:T348)</f>
        <v>0</v>
      </c>
      <c r="AR346" s="128" t="s">
        <v>206</v>
      </c>
      <c r="AT346" s="135" t="s">
        <v>71</v>
      </c>
      <c r="AU346" s="135" t="s">
        <v>72</v>
      </c>
      <c r="AY346" s="128" t="s">
        <v>207</v>
      </c>
      <c r="BK346" s="136">
        <f>SUM(BK347:BK348)</f>
        <v>0</v>
      </c>
    </row>
    <row r="347" spans="2:65" s="1" customFormat="1" ht="49.05" customHeight="1" x14ac:dyDescent="0.2">
      <c r="B347" s="137"/>
      <c r="C347" s="138" t="s">
        <v>617</v>
      </c>
      <c r="D347" s="138" t="s">
        <v>208</v>
      </c>
      <c r="E347" s="139" t="s">
        <v>918</v>
      </c>
      <c r="F347" s="140" t="s">
        <v>919</v>
      </c>
      <c r="G347" s="141" t="s">
        <v>211</v>
      </c>
      <c r="H347" s="142">
        <v>1</v>
      </c>
      <c r="I347" s="143"/>
      <c r="J347" s="144">
        <f>ROUND(I347*H347,2)</f>
        <v>0</v>
      </c>
      <c r="K347" s="145"/>
      <c r="L347" s="32"/>
      <c r="M347" s="146" t="s">
        <v>1</v>
      </c>
      <c r="N347" s="147" t="s">
        <v>38</v>
      </c>
      <c r="P347" s="148">
        <f>O347*H347</f>
        <v>0</v>
      </c>
      <c r="Q347" s="148">
        <v>0</v>
      </c>
      <c r="R347" s="148">
        <f>Q347*H347</f>
        <v>0</v>
      </c>
      <c r="S347" s="148">
        <v>0</v>
      </c>
      <c r="T347" s="149">
        <f>S347*H347</f>
        <v>0</v>
      </c>
      <c r="AR347" s="150" t="s">
        <v>212</v>
      </c>
      <c r="AT347" s="150" t="s">
        <v>208</v>
      </c>
      <c r="AU347" s="150" t="s">
        <v>80</v>
      </c>
      <c r="AY347" s="17" t="s">
        <v>207</v>
      </c>
      <c r="BE347" s="151">
        <f>IF(N347="základná",J347,0)</f>
        <v>0</v>
      </c>
      <c r="BF347" s="151">
        <f>IF(N347="znížená",J347,0)</f>
        <v>0</v>
      </c>
      <c r="BG347" s="151">
        <f>IF(N347="zákl. prenesená",J347,0)</f>
        <v>0</v>
      </c>
      <c r="BH347" s="151">
        <f>IF(N347="zníž. prenesená",J347,0)</f>
        <v>0</v>
      </c>
      <c r="BI347" s="151">
        <f>IF(N347="nulová",J347,0)</f>
        <v>0</v>
      </c>
      <c r="BJ347" s="17" t="s">
        <v>91</v>
      </c>
      <c r="BK347" s="151">
        <f>ROUND(I347*H347,2)</f>
        <v>0</v>
      </c>
      <c r="BL347" s="17" t="s">
        <v>212</v>
      </c>
      <c r="BM347" s="150" t="s">
        <v>1185</v>
      </c>
    </row>
    <row r="348" spans="2:65" s="1" customFormat="1" ht="44.25" customHeight="1" x14ac:dyDescent="0.2">
      <c r="B348" s="137"/>
      <c r="C348" s="138" t="s">
        <v>620</v>
      </c>
      <c r="D348" s="138" t="s">
        <v>208</v>
      </c>
      <c r="E348" s="139" t="s">
        <v>621</v>
      </c>
      <c r="F348" s="140" t="s">
        <v>622</v>
      </c>
      <c r="G348" s="141" t="s">
        <v>211</v>
      </c>
      <c r="H348" s="142">
        <v>1</v>
      </c>
      <c r="I348" s="143"/>
      <c r="J348" s="144">
        <f>ROUND(I348*H348,2)</f>
        <v>0</v>
      </c>
      <c r="K348" s="145"/>
      <c r="L348" s="32"/>
      <c r="M348" s="199" t="s">
        <v>1</v>
      </c>
      <c r="N348" s="200" t="s">
        <v>38</v>
      </c>
      <c r="O348" s="201"/>
      <c r="P348" s="202">
        <f>O348*H348</f>
        <v>0</v>
      </c>
      <c r="Q348" s="202">
        <v>0</v>
      </c>
      <c r="R348" s="202">
        <f>Q348*H348</f>
        <v>0</v>
      </c>
      <c r="S348" s="202">
        <v>0</v>
      </c>
      <c r="T348" s="203">
        <f>S348*H348</f>
        <v>0</v>
      </c>
      <c r="AR348" s="150" t="s">
        <v>212</v>
      </c>
      <c r="AT348" s="150" t="s">
        <v>208</v>
      </c>
      <c r="AU348" s="150" t="s">
        <v>80</v>
      </c>
      <c r="AY348" s="17" t="s">
        <v>207</v>
      </c>
      <c r="BE348" s="151">
        <f>IF(N348="základná",J348,0)</f>
        <v>0</v>
      </c>
      <c r="BF348" s="151">
        <f>IF(N348="znížená",J348,0)</f>
        <v>0</v>
      </c>
      <c r="BG348" s="151">
        <f>IF(N348="zákl. prenesená",J348,0)</f>
        <v>0</v>
      </c>
      <c r="BH348" s="151">
        <f>IF(N348="zníž. prenesená",J348,0)</f>
        <v>0</v>
      </c>
      <c r="BI348" s="151">
        <f>IF(N348="nulová",J348,0)</f>
        <v>0</v>
      </c>
      <c r="BJ348" s="17" t="s">
        <v>91</v>
      </c>
      <c r="BK348" s="151">
        <f>ROUND(I348*H348,2)</f>
        <v>0</v>
      </c>
      <c r="BL348" s="17" t="s">
        <v>212</v>
      </c>
      <c r="BM348" s="150" t="s">
        <v>1186</v>
      </c>
    </row>
    <row r="349" spans="2:65" s="1" customFormat="1" ht="6.9" customHeight="1" x14ac:dyDescent="0.2">
      <c r="B349" s="47"/>
      <c r="C349" s="48"/>
      <c r="D349" s="48"/>
      <c r="E349" s="48"/>
      <c r="F349" s="48"/>
      <c r="G349" s="48"/>
      <c r="H349" s="48"/>
      <c r="I349" s="48"/>
      <c r="J349" s="48"/>
      <c r="K349" s="48"/>
      <c r="L349" s="32"/>
    </row>
  </sheetData>
  <autoFilter ref="C126:K348" xr:uid="{00000000-0009-0000-0000-000005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342"/>
  <sheetViews>
    <sheetView showGridLines="0" topLeftCell="A232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101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624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1187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1188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ROUND(J129,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ROUND((SUM(BE129:BE341)),  2)</f>
        <v>0</v>
      </c>
      <c r="G35" s="100"/>
      <c r="H35" s="100"/>
      <c r="I35" s="101">
        <v>0.23</v>
      </c>
      <c r="J35" s="99">
        <f>ROUND(((SUM(BE129:BE341))*I35),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ROUND((SUM(BF129:BF341)),  2)</f>
        <v>0</v>
      </c>
      <c r="I36" s="102">
        <v>0.23</v>
      </c>
      <c r="J36" s="89">
        <f>ROUND(((SUM(BF129:BF341))*I36),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ROUND((SUM(BG129:BG341)),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ROUND((SUM(BH129:BH341)),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ROUND((SUM(BI129:BI341)),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624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2.02.4 - SO 2.02.4  Dočasné objazdové komunikácie - Vetvy D a E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J129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J130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J131</f>
        <v>0</v>
      </c>
      <c r="L100" s="166"/>
    </row>
    <row r="101" spans="2:47" s="12" customFormat="1" ht="19.95" customHeight="1" x14ac:dyDescent="0.2">
      <c r="B101" s="166"/>
      <c r="D101" s="167" t="s">
        <v>628</v>
      </c>
      <c r="E101" s="168"/>
      <c r="F101" s="168"/>
      <c r="G101" s="168"/>
      <c r="H101" s="168"/>
      <c r="I101" s="168"/>
      <c r="J101" s="169">
        <f>J220</f>
        <v>0</v>
      </c>
      <c r="L101" s="166"/>
    </row>
    <row r="102" spans="2:47" s="12" customFormat="1" ht="19.95" customHeight="1" x14ac:dyDescent="0.2">
      <c r="B102" s="166"/>
      <c r="D102" s="167" t="s">
        <v>629</v>
      </c>
      <c r="E102" s="168"/>
      <c r="F102" s="168"/>
      <c r="G102" s="168"/>
      <c r="H102" s="168"/>
      <c r="I102" s="168"/>
      <c r="J102" s="169">
        <f>J225</f>
        <v>0</v>
      </c>
      <c r="L102" s="166"/>
    </row>
    <row r="103" spans="2:47" s="12" customFormat="1" ht="19.95" customHeight="1" x14ac:dyDescent="0.2">
      <c r="B103" s="166"/>
      <c r="D103" s="167" t="s">
        <v>630</v>
      </c>
      <c r="E103" s="168"/>
      <c r="F103" s="168"/>
      <c r="G103" s="168"/>
      <c r="H103" s="168"/>
      <c r="I103" s="168"/>
      <c r="J103" s="169">
        <f>J245</f>
        <v>0</v>
      </c>
      <c r="L103" s="166"/>
    </row>
    <row r="104" spans="2:47" s="12" customFormat="1" ht="19.95" customHeight="1" x14ac:dyDescent="0.2">
      <c r="B104" s="166"/>
      <c r="D104" s="167" t="s">
        <v>226</v>
      </c>
      <c r="E104" s="168"/>
      <c r="F104" s="168"/>
      <c r="G104" s="168"/>
      <c r="H104" s="168"/>
      <c r="I104" s="168"/>
      <c r="J104" s="169">
        <f>J274</f>
        <v>0</v>
      </c>
      <c r="L104" s="166"/>
    </row>
    <row r="105" spans="2:47" s="8" customFormat="1" ht="24.9" customHeight="1" x14ac:dyDescent="0.2">
      <c r="B105" s="114"/>
      <c r="D105" s="115" t="s">
        <v>227</v>
      </c>
      <c r="E105" s="116"/>
      <c r="F105" s="116"/>
      <c r="G105" s="116"/>
      <c r="H105" s="116"/>
      <c r="I105" s="116"/>
      <c r="J105" s="117">
        <f>J334</f>
        <v>0</v>
      </c>
      <c r="L105" s="114"/>
    </row>
    <row r="106" spans="2:47" s="12" customFormat="1" ht="19.95" customHeight="1" x14ac:dyDescent="0.2">
      <c r="B106" s="166"/>
      <c r="D106" s="167" t="s">
        <v>1189</v>
      </c>
      <c r="E106" s="168"/>
      <c r="F106" s="168"/>
      <c r="G106" s="168"/>
      <c r="H106" s="168"/>
      <c r="I106" s="168"/>
      <c r="J106" s="169">
        <f>J335</f>
        <v>0</v>
      </c>
      <c r="L106" s="166"/>
    </row>
    <row r="107" spans="2:47" s="8" customFormat="1" ht="24.9" customHeight="1" x14ac:dyDescent="0.2">
      <c r="B107" s="114"/>
      <c r="D107" s="115" t="s">
        <v>191</v>
      </c>
      <c r="E107" s="116"/>
      <c r="F107" s="116"/>
      <c r="G107" s="116"/>
      <c r="H107" s="116"/>
      <c r="I107" s="116"/>
      <c r="J107" s="117">
        <f>J339</f>
        <v>0</v>
      </c>
      <c r="L107" s="114"/>
    </row>
    <row r="108" spans="2:47" s="1" customFormat="1" ht="21.75" customHeight="1" x14ac:dyDescent="0.2">
      <c r="B108" s="32"/>
      <c r="L108" s="32"/>
    </row>
    <row r="109" spans="2:47" s="1" customFormat="1" ht="6.9" customHeight="1" x14ac:dyDescent="0.2">
      <c r="B109" s="47"/>
      <c r="C109" s="48"/>
      <c r="D109" s="48"/>
      <c r="E109" s="48"/>
      <c r="F109" s="48"/>
      <c r="G109" s="48"/>
      <c r="H109" s="48"/>
      <c r="I109" s="48"/>
      <c r="J109" s="48"/>
      <c r="K109" s="48"/>
      <c r="L109" s="32"/>
    </row>
    <row r="113" spans="2:20" s="1" customFormat="1" ht="6.9" customHeight="1" x14ac:dyDescent="0.2">
      <c r="B113" s="49"/>
      <c r="C113" s="50"/>
      <c r="D113" s="50"/>
      <c r="E113" s="50"/>
      <c r="F113" s="50"/>
      <c r="G113" s="50"/>
      <c r="H113" s="50"/>
      <c r="I113" s="50"/>
      <c r="J113" s="50"/>
      <c r="K113" s="50"/>
      <c r="L113" s="32"/>
    </row>
    <row r="114" spans="2:20" s="1" customFormat="1" ht="24.9" customHeight="1" x14ac:dyDescent="0.2">
      <c r="B114" s="32"/>
      <c r="C114" s="21" t="s">
        <v>192</v>
      </c>
      <c r="L114" s="32"/>
    </row>
    <row r="115" spans="2:20" s="1" customFormat="1" ht="6.9" customHeight="1" x14ac:dyDescent="0.2">
      <c r="B115" s="32"/>
      <c r="L115" s="32"/>
    </row>
    <row r="116" spans="2:20" s="1" customFormat="1" ht="12" customHeight="1" x14ac:dyDescent="0.2">
      <c r="B116" s="32"/>
      <c r="C116" s="27" t="s">
        <v>15</v>
      </c>
      <c r="L116" s="32"/>
    </row>
    <row r="117" spans="2:20" s="1" customFormat="1" ht="16.5" customHeight="1" x14ac:dyDescent="0.2">
      <c r="B117" s="32"/>
      <c r="E117" s="243" t="str">
        <f>E7</f>
        <v>IP Horná Streda</v>
      </c>
      <c r="F117" s="244"/>
      <c r="G117" s="244"/>
      <c r="H117" s="244"/>
      <c r="L117" s="32"/>
    </row>
    <row r="118" spans="2:20" ht="12" customHeight="1" x14ac:dyDescent="0.2">
      <c r="B118" s="20"/>
      <c r="C118" s="27" t="s">
        <v>184</v>
      </c>
      <c r="L118" s="20"/>
    </row>
    <row r="119" spans="2:20" s="1" customFormat="1" ht="16.5" customHeight="1" x14ac:dyDescent="0.2">
      <c r="B119" s="32"/>
      <c r="E119" s="243" t="s">
        <v>624</v>
      </c>
      <c r="F119" s="240"/>
      <c r="G119" s="240"/>
      <c r="H119" s="240"/>
      <c r="L119" s="32"/>
    </row>
    <row r="120" spans="2:20" s="1" customFormat="1" ht="12" customHeight="1" x14ac:dyDescent="0.2">
      <c r="B120" s="32"/>
      <c r="C120" s="27" t="s">
        <v>625</v>
      </c>
      <c r="L120" s="32"/>
    </row>
    <row r="121" spans="2:20" s="1" customFormat="1" ht="30" customHeight="1" x14ac:dyDescent="0.2">
      <c r="B121" s="32"/>
      <c r="E121" s="239" t="str">
        <f>E11</f>
        <v>SO 2.02.4 - SO 2.02.4  Dočasné objazdové komunikácie - Vetvy D a E</v>
      </c>
      <c r="F121" s="240"/>
      <c r="G121" s="240"/>
      <c r="H121" s="240"/>
      <c r="L121" s="32"/>
    </row>
    <row r="122" spans="2:20" s="1" customFormat="1" ht="6.9" customHeight="1" x14ac:dyDescent="0.2">
      <c r="B122" s="32"/>
      <c r="L122" s="32"/>
    </row>
    <row r="123" spans="2:20" s="1" customFormat="1" ht="12" customHeight="1" x14ac:dyDescent="0.2">
      <c r="B123" s="32"/>
      <c r="C123" s="27" t="s">
        <v>19</v>
      </c>
      <c r="F123" s="25" t="str">
        <f>F14</f>
        <v xml:space="preserve"> </v>
      </c>
      <c r="I123" s="27" t="s">
        <v>21</v>
      </c>
      <c r="J123" s="55" t="str">
        <f>IF(J14="","",J14)</f>
        <v>31. 7. 2026</v>
      </c>
      <c r="L123" s="32"/>
    </row>
    <row r="124" spans="2:20" s="1" customFormat="1" ht="6.9" customHeight="1" x14ac:dyDescent="0.2">
      <c r="B124" s="32"/>
      <c r="L124" s="32"/>
    </row>
    <row r="125" spans="2:20" s="1" customFormat="1" ht="15.15" customHeight="1" x14ac:dyDescent="0.2">
      <c r="B125" s="32"/>
      <c r="C125" s="27" t="s">
        <v>23</v>
      </c>
      <c r="F125" s="25" t="str">
        <f>E17</f>
        <v xml:space="preserve"> </v>
      </c>
      <c r="I125" s="27" t="s">
        <v>28</v>
      </c>
      <c r="J125" s="30" t="str">
        <f>E23</f>
        <v xml:space="preserve"> </v>
      </c>
      <c r="L125" s="32"/>
    </row>
    <row r="126" spans="2:20" s="1" customFormat="1" ht="15.15" customHeight="1" x14ac:dyDescent="0.2">
      <c r="B126" s="32"/>
      <c r="C126" s="27" t="s">
        <v>26</v>
      </c>
      <c r="F126" s="25" t="str">
        <f>IF(E20="","",E20)</f>
        <v>Vyplň údaj</v>
      </c>
      <c r="I126" s="27" t="s">
        <v>30</v>
      </c>
      <c r="J126" s="30" t="str">
        <f>E26</f>
        <v xml:space="preserve"> </v>
      </c>
      <c r="L126" s="32"/>
    </row>
    <row r="127" spans="2:20" s="1" customFormat="1" ht="10.35" customHeight="1" x14ac:dyDescent="0.2">
      <c r="B127" s="32"/>
      <c r="L127" s="32"/>
    </row>
    <row r="128" spans="2:20" s="9" customFormat="1" ht="29.25" customHeight="1" x14ac:dyDescent="0.2">
      <c r="B128" s="118"/>
      <c r="C128" s="119" t="s">
        <v>193</v>
      </c>
      <c r="D128" s="120" t="s">
        <v>57</v>
      </c>
      <c r="E128" s="120" t="s">
        <v>53</v>
      </c>
      <c r="F128" s="120" t="s">
        <v>54</v>
      </c>
      <c r="G128" s="120" t="s">
        <v>194</v>
      </c>
      <c r="H128" s="120" t="s">
        <v>195</v>
      </c>
      <c r="I128" s="120" t="s">
        <v>196</v>
      </c>
      <c r="J128" s="121" t="s">
        <v>188</v>
      </c>
      <c r="K128" s="122" t="s">
        <v>197</v>
      </c>
      <c r="L128" s="118"/>
      <c r="M128" s="62" t="s">
        <v>1</v>
      </c>
      <c r="N128" s="63" t="s">
        <v>36</v>
      </c>
      <c r="O128" s="63" t="s">
        <v>198</v>
      </c>
      <c r="P128" s="63" t="s">
        <v>199</v>
      </c>
      <c r="Q128" s="63" t="s">
        <v>200</v>
      </c>
      <c r="R128" s="63" t="s">
        <v>201</v>
      </c>
      <c r="S128" s="63" t="s">
        <v>202</v>
      </c>
      <c r="T128" s="64" t="s">
        <v>203</v>
      </c>
    </row>
    <row r="129" spans="2:65" s="1" customFormat="1" ht="22.8" customHeight="1" x14ac:dyDescent="0.3">
      <c r="B129" s="32"/>
      <c r="C129" s="67" t="s">
        <v>189</v>
      </c>
      <c r="J129" s="123">
        <f>BK129</f>
        <v>0</v>
      </c>
      <c r="L129" s="32"/>
      <c r="M129" s="65"/>
      <c r="N129" s="56"/>
      <c r="O129" s="56"/>
      <c r="P129" s="124">
        <f>P130+P334+P339</f>
        <v>0</v>
      </c>
      <c r="Q129" s="56"/>
      <c r="R129" s="124">
        <f>R130+R334+R339</f>
        <v>6921.8323140000002</v>
      </c>
      <c r="S129" s="56"/>
      <c r="T129" s="125">
        <f>T130+T334+T339</f>
        <v>0</v>
      </c>
      <c r="AT129" s="17" t="s">
        <v>71</v>
      </c>
      <c r="AU129" s="17" t="s">
        <v>190</v>
      </c>
      <c r="BK129" s="126">
        <f>BK130+BK334+BK339</f>
        <v>0</v>
      </c>
    </row>
    <row r="130" spans="2:65" s="10" customFormat="1" ht="25.95" customHeight="1" x14ac:dyDescent="0.25">
      <c r="B130" s="127"/>
      <c r="D130" s="128" t="s">
        <v>71</v>
      </c>
      <c r="E130" s="129" t="s">
        <v>229</v>
      </c>
      <c r="F130" s="129" t="s">
        <v>230</v>
      </c>
      <c r="I130" s="130"/>
      <c r="J130" s="131">
        <f>BK130</f>
        <v>0</v>
      </c>
      <c r="L130" s="127"/>
      <c r="M130" s="132"/>
      <c r="P130" s="133">
        <f>P131+P220+P225+P245+P274</f>
        <v>0</v>
      </c>
      <c r="R130" s="133">
        <f>R131+R220+R225+R245+R274</f>
        <v>6921.829326</v>
      </c>
      <c r="T130" s="134">
        <f>T131+T220+T225+T245+T274</f>
        <v>0</v>
      </c>
      <c r="AR130" s="128" t="s">
        <v>80</v>
      </c>
      <c r="AT130" s="135" t="s">
        <v>71</v>
      </c>
      <c r="AU130" s="135" t="s">
        <v>72</v>
      </c>
      <c r="AY130" s="128" t="s">
        <v>207</v>
      </c>
      <c r="BK130" s="136">
        <f>BK131+BK220+BK225+BK245+BK274</f>
        <v>0</v>
      </c>
    </row>
    <row r="131" spans="2:65" s="10" customFormat="1" ht="22.8" customHeight="1" x14ac:dyDescent="0.25">
      <c r="B131" s="127"/>
      <c r="D131" s="128" t="s">
        <v>71</v>
      </c>
      <c r="E131" s="170" t="s">
        <v>80</v>
      </c>
      <c r="F131" s="170" t="s">
        <v>231</v>
      </c>
      <c r="I131" s="130"/>
      <c r="J131" s="171">
        <f>BK131</f>
        <v>0</v>
      </c>
      <c r="L131" s="127"/>
      <c r="M131" s="132"/>
      <c r="P131" s="133">
        <f>SUM(P132:P219)</f>
        <v>0</v>
      </c>
      <c r="R131" s="133">
        <f>SUM(R132:R219)</f>
        <v>2544.9647930000001</v>
      </c>
      <c r="T131" s="134">
        <f>SUM(T132:T219)</f>
        <v>0</v>
      </c>
      <c r="AR131" s="128" t="s">
        <v>80</v>
      </c>
      <c r="AT131" s="135" t="s">
        <v>71</v>
      </c>
      <c r="AU131" s="135" t="s">
        <v>80</v>
      </c>
      <c r="AY131" s="128" t="s">
        <v>207</v>
      </c>
      <c r="BK131" s="136">
        <f>SUM(BK132:BK219)</f>
        <v>0</v>
      </c>
    </row>
    <row r="132" spans="2:65" s="1" customFormat="1" ht="37.799999999999997" customHeight="1" x14ac:dyDescent="0.2">
      <c r="B132" s="137"/>
      <c r="C132" s="138" t="s">
        <v>80</v>
      </c>
      <c r="D132" s="192" t="s">
        <v>208</v>
      </c>
      <c r="E132" s="139" t="s">
        <v>631</v>
      </c>
      <c r="F132" s="140" t="s">
        <v>632</v>
      </c>
      <c r="G132" s="141" t="s">
        <v>235</v>
      </c>
      <c r="H132" s="142">
        <v>154.5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1190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1191</v>
      </c>
      <c r="H133" s="156">
        <v>154.5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33" customHeight="1" x14ac:dyDescent="0.2">
      <c r="B134" s="137"/>
      <c r="C134" s="138" t="s">
        <v>91</v>
      </c>
      <c r="D134" s="192" t="s">
        <v>208</v>
      </c>
      <c r="E134" s="139" t="s">
        <v>693</v>
      </c>
      <c r="F134" s="140" t="s">
        <v>694</v>
      </c>
      <c r="G134" s="141" t="s">
        <v>269</v>
      </c>
      <c r="H134" s="142">
        <v>30.9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1192</v>
      </c>
    </row>
    <row r="135" spans="2:65" s="1" customFormat="1" ht="19.2" x14ac:dyDescent="0.2">
      <c r="B135" s="32"/>
      <c r="D135" s="153" t="s">
        <v>220</v>
      </c>
      <c r="F135" s="160" t="s">
        <v>446</v>
      </c>
      <c r="I135" s="161"/>
      <c r="L135" s="32"/>
      <c r="M135" s="162"/>
      <c r="T135" s="59"/>
      <c r="AT135" s="17" t="s">
        <v>220</v>
      </c>
      <c r="AU135" s="17" t="s">
        <v>91</v>
      </c>
    </row>
    <row r="136" spans="2:65" s="11" customFormat="1" x14ac:dyDescent="0.2">
      <c r="B136" s="152"/>
      <c r="D136" s="153" t="s">
        <v>214</v>
      </c>
      <c r="E136" s="154" t="s">
        <v>1</v>
      </c>
      <c r="F136" s="155" t="s">
        <v>1193</v>
      </c>
      <c r="H136" s="156">
        <v>30.9</v>
      </c>
      <c r="I136" s="157"/>
      <c r="L136" s="152"/>
      <c r="M136" s="158"/>
      <c r="T136" s="159"/>
      <c r="AT136" s="154" t="s">
        <v>214</v>
      </c>
      <c r="AU136" s="154" t="s">
        <v>91</v>
      </c>
      <c r="AV136" s="11" t="s">
        <v>91</v>
      </c>
      <c r="AW136" s="11" t="s">
        <v>29</v>
      </c>
      <c r="AX136" s="11" t="s">
        <v>80</v>
      </c>
      <c r="AY136" s="154" t="s">
        <v>207</v>
      </c>
    </row>
    <row r="137" spans="2:65" s="1" customFormat="1" ht="33" customHeight="1" x14ac:dyDescent="0.2">
      <c r="B137" s="137"/>
      <c r="C137" s="138" t="s">
        <v>275</v>
      </c>
      <c r="D137" s="192" t="s">
        <v>208</v>
      </c>
      <c r="E137" s="139" t="s">
        <v>697</v>
      </c>
      <c r="F137" s="140" t="s">
        <v>698</v>
      </c>
      <c r="G137" s="141" t="s">
        <v>269</v>
      </c>
      <c r="H137" s="142">
        <v>30.9</v>
      </c>
      <c r="I137" s="143"/>
      <c r="J137" s="144">
        <f>ROUND(I137*H137,2)</f>
        <v>0</v>
      </c>
      <c r="K137" s="145"/>
      <c r="L137" s="32"/>
      <c r="M137" s="146" t="s">
        <v>1</v>
      </c>
      <c r="N137" s="147" t="s">
        <v>38</v>
      </c>
      <c r="P137" s="148">
        <f>O137*H137</f>
        <v>0</v>
      </c>
      <c r="Q137" s="148">
        <v>0</v>
      </c>
      <c r="R137" s="148">
        <f>Q137*H137</f>
        <v>0</v>
      </c>
      <c r="S137" s="148">
        <v>0</v>
      </c>
      <c r="T137" s="149">
        <f>S137*H137</f>
        <v>0</v>
      </c>
      <c r="AR137" s="150" t="s">
        <v>236</v>
      </c>
      <c r="AT137" s="150" t="s">
        <v>208</v>
      </c>
      <c r="AU137" s="150" t="s">
        <v>91</v>
      </c>
      <c r="AY137" s="17" t="s">
        <v>207</v>
      </c>
      <c r="BE137" s="151">
        <f>IF(N137="základná",J137,0)</f>
        <v>0</v>
      </c>
      <c r="BF137" s="151">
        <f>IF(N137="znížená",J137,0)</f>
        <v>0</v>
      </c>
      <c r="BG137" s="151">
        <f>IF(N137="zákl. prenesená",J137,0)</f>
        <v>0</v>
      </c>
      <c r="BH137" s="151">
        <f>IF(N137="zníž. prenesená",J137,0)</f>
        <v>0</v>
      </c>
      <c r="BI137" s="151">
        <f>IF(N137="nulová",J137,0)</f>
        <v>0</v>
      </c>
      <c r="BJ137" s="17" t="s">
        <v>91</v>
      </c>
      <c r="BK137" s="151">
        <f>ROUND(I137*H137,2)</f>
        <v>0</v>
      </c>
      <c r="BL137" s="17" t="s">
        <v>236</v>
      </c>
      <c r="BM137" s="150" t="s">
        <v>1194</v>
      </c>
    </row>
    <row r="138" spans="2:65" s="1" customFormat="1" ht="19.2" x14ac:dyDescent="0.2">
      <c r="B138" s="32"/>
      <c r="D138" s="153" t="s">
        <v>220</v>
      </c>
      <c r="F138" s="160" t="s">
        <v>446</v>
      </c>
      <c r="I138" s="161"/>
      <c r="L138" s="32"/>
      <c r="M138" s="162"/>
      <c r="T138" s="59"/>
      <c r="AT138" s="17" t="s">
        <v>220</v>
      </c>
      <c r="AU138" s="17" t="s">
        <v>91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1195</v>
      </c>
      <c r="H139" s="156">
        <v>30.9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7.799999999999997" customHeight="1" x14ac:dyDescent="0.2">
      <c r="B140" s="137"/>
      <c r="C140" s="138" t="s">
        <v>236</v>
      </c>
      <c r="D140" s="192" t="s">
        <v>208</v>
      </c>
      <c r="E140" s="139" t="s">
        <v>700</v>
      </c>
      <c r="F140" s="140" t="s">
        <v>701</v>
      </c>
      <c r="G140" s="141" t="s">
        <v>269</v>
      </c>
      <c r="H140" s="142">
        <v>679.8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1196</v>
      </c>
    </row>
    <row r="141" spans="2:65" s="1" customFormat="1" ht="19.2" x14ac:dyDescent="0.2">
      <c r="B141" s="32"/>
      <c r="D141" s="153" t="s">
        <v>220</v>
      </c>
      <c r="F141" s="160" t="s">
        <v>639</v>
      </c>
      <c r="I141" s="161"/>
      <c r="L141" s="32"/>
      <c r="M141" s="162"/>
      <c r="T141" s="59"/>
      <c r="AT141" s="17" t="s">
        <v>220</v>
      </c>
      <c r="AU141" s="17" t="s">
        <v>91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1197</v>
      </c>
      <c r="H142" s="156">
        <v>679.8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80</v>
      </c>
      <c r="AY142" s="154" t="s">
        <v>207</v>
      </c>
    </row>
    <row r="143" spans="2:65" s="1" customFormat="1" ht="24.15" customHeight="1" x14ac:dyDescent="0.2">
      <c r="B143" s="137"/>
      <c r="C143" s="138" t="s">
        <v>206</v>
      </c>
      <c r="D143" s="192" t="s">
        <v>208</v>
      </c>
      <c r="E143" s="139" t="s">
        <v>462</v>
      </c>
      <c r="F143" s="140" t="s">
        <v>463</v>
      </c>
      <c r="G143" s="141" t="s">
        <v>269</v>
      </c>
      <c r="H143" s="142">
        <v>30.9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</v>
      </c>
      <c r="R143" s="148">
        <f>Q143*H143</f>
        <v>0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1198</v>
      </c>
    </row>
    <row r="144" spans="2:65" s="1" customFormat="1" ht="19.2" x14ac:dyDescent="0.2">
      <c r="B144" s="32"/>
      <c r="D144" s="153" t="s">
        <v>220</v>
      </c>
      <c r="F144" s="160" t="s">
        <v>446</v>
      </c>
      <c r="I144" s="161"/>
      <c r="L144" s="32"/>
      <c r="M144" s="162"/>
      <c r="T144" s="59"/>
      <c r="AT144" s="17" t="s">
        <v>220</v>
      </c>
      <c r="AU144" s="17" t="s">
        <v>91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1195</v>
      </c>
      <c r="H145" s="156">
        <v>30.9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33" customHeight="1" x14ac:dyDescent="0.2">
      <c r="B146" s="137"/>
      <c r="C146" s="138" t="s">
        <v>311</v>
      </c>
      <c r="D146" s="193" t="s">
        <v>208</v>
      </c>
      <c r="E146" s="139" t="s">
        <v>673</v>
      </c>
      <c r="F146" s="140" t="s">
        <v>674</v>
      </c>
      <c r="G146" s="141" t="s">
        <v>269</v>
      </c>
      <c r="H146" s="142">
        <v>1422.1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</v>
      </c>
      <c r="T146" s="149">
        <f>S146*H146</f>
        <v>0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1199</v>
      </c>
    </row>
    <row r="147" spans="2:65" s="11" customFormat="1" x14ac:dyDescent="0.2">
      <c r="B147" s="152"/>
      <c r="D147" s="153" t="s">
        <v>214</v>
      </c>
      <c r="E147" s="154" t="s">
        <v>1</v>
      </c>
      <c r="F147" s="155" t="s">
        <v>1200</v>
      </c>
      <c r="H147" s="156">
        <v>1422.1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80</v>
      </c>
      <c r="AY147" s="154" t="s">
        <v>207</v>
      </c>
    </row>
    <row r="148" spans="2:65" s="1" customFormat="1" ht="37.799999999999997" customHeight="1" x14ac:dyDescent="0.2">
      <c r="B148" s="137"/>
      <c r="C148" s="138" t="s">
        <v>316</v>
      </c>
      <c r="D148" s="193" t="s">
        <v>208</v>
      </c>
      <c r="E148" s="139" t="s">
        <v>1201</v>
      </c>
      <c r="F148" s="140" t="s">
        <v>1202</v>
      </c>
      <c r="G148" s="141" t="s">
        <v>269</v>
      </c>
      <c r="H148" s="142">
        <v>1367.4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38</v>
      </c>
      <c r="P148" s="148">
        <f>O148*H148</f>
        <v>0</v>
      </c>
      <c r="Q148" s="148">
        <v>0</v>
      </c>
      <c r="R148" s="148">
        <f>Q148*H148</f>
        <v>0</v>
      </c>
      <c r="S148" s="148">
        <v>0</v>
      </c>
      <c r="T148" s="149">
        <f>S148*H148</f>
        <v>0</v>
      </c>
      <c r="AR148" s="150" t="s">
        <v>236</v>
      </c>
      <c r="AT148" s="150" t="s">
        <v>208</v>
      </c>
      <c r="AU148" s="150" t="s">
        <v>91</v>
      </c>
      <c r="AY148" s="17" t="s">
        <v>207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91</v>
      </c>
      <c r="BK148" s="151">
        <f>ROUND(I148*H148,2)</f>
        <v>0</v>
      </c>
      <c r="BL148" s="17" t="s">
        <v>236</v>
      </c>
      <c r="BM148" s="150" t="s">
        <v>1203</v>
      </c>
    </row>
    <row r="149" spans="2:65" s="1" customFormat="1" ht="19.2" x14ac:dyDescent="0.2">
      <c r="B149" s="32"/>
      <c r="D149" s="153" t="s">
        <v>220</v>
      </c>
      <c r="F149" s="160" t="s">
        <v>1204</v>
      </c>
      <c r="I149" s="161"/>
      <c r="L149" s="32"/>
      <c r="M149" s="162"/>
      <c r="T149" s="59"/>
      <c r="AT149" s="17" t="s">
        <v>220</v>
      </c>
      <c r="AU149" s="17" t="s">
        <v>91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1205</v>
      </c>
      <c r="H150" s="156">
        <v>1422.1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72</v>
      </c>
      <c r="AY150" s="154" t="s">
        <v>207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1206</v>
      </c>
      <c r="H151" s="156">
        <v>-54.7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4" customFormat="1" x14ac:dyDescent="0.2">
      <c r="B152" s="178"/>
      <c r="D152" s="153" t="s">
        <v>214</v>
      </c>
      <c r="E152" s="179" t="s">
        <v>1</v>
      </c>
      <c r="F152" s="180" t="s">
        <v>1207</v>
      </c>
      <c r="H152" s="181">
        <v>1367.3999999999999</v>
      </c>
      <c r="I152" s="182"/>
      <c r="L152" s="178"/>
      <c r="M152" s="183"/>
      <c r="T152" s="184"/>
      <c r="AT152" s="179" t="s">
        <v>214</v>
      </c>
      <c r="AU152" s="179" t="s">
        <v>91</v>
      </c>
      <c r="AV152" s="14" t="s">
        <v>236</v>
      </c>
      <c r="AW152" s="14" t="s">
        <v>29</v>
      </c>
      <c r="AX152" s="14" t="s">
        <v>80</v>
      </c>
      <c r="AY152" s="179" t="s">
        <v>207</v>
      </c>
    </row>
    <row r="153" spans="2:65" s="1" customFormat="1" ht="44.25" customHeight="1" x14ac:dyDescent="0.2">
      <c r="B153" s="137"/>
      <c r="C153" s="138" t="s">
        <v>320</v>
      </c>
      <c r="D153" s="193" t="s">
        <v>208</v>
      </c>
      <c r="E153" s="139" t="s">
        <v>729</v>
      </c>
      <c r="F153" s="140" t="s">
        <v>730</v>
      </c>
      <c r="G153" s="141" t="s">
        <v>269</v>
      </c>
      <c r="H153" s="142">
        <v>9571.7999999999993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1208</v>
      </c>
    </row>
    <row r="154" spans="2:65" s="1" customFormat="1" ht="19.2" x14ac:dyDescent="0.2">
      <c r="B154" s="32"/>
      <c r="D154" s="153" t="s">
        <v>220</v>
      </c>
      <c r="F154" s="160" t="s">
        <v>937</v>
      </c>
      <c r="I154" s="161"/>
      <c r="L154" s="32"/>
      <c r="M154" s="162"/>
      <c r="T154" s="59"/>
      <c r="AT154" s="17" t="s">
        <v>220</v>
      </c>
      <c r="AU154" s="17" t="s">
        <v>91</v>
      </c>
    </row>
    <row r="155" spans="2:65" s="11" customFormat="1" x14ac:dyDescent="0.2">
      <c r="B155" s="152"/>
      <c r="D155" s="153" t="s">
        <v>214</v>
      </c>
      <c r="E155" s="154" t="s">
        <v>1</v>
      </c>
      <c r="F155" s="155" t="s">
        <v>1209</v>
      </c>
      <c r="H155" s="156">
        <v>9571.7999999999993</v>
      </c>
      <c r="I155" s="157"/>
      <c r="L155" s="152"/>
      <c r="M155" s="158"/>
      <c r="T155" s="159"/>
      <c r="AT155" s="154" t="s">
        <v>214</v>
      </c>
      <c r="AU155" s="154" t="s">
        <v>91</v>
      </c>
      <c r="AV155" s="11" t="s">
        <v>91</v>
      </c>
      <c r="AW155" s="11" t="s">
        <v>29</v>
      </c>
      <c r="AX155" s="11" t="s">
        <v>80</v>
      </c>
      <c r="AY155" s="154" t="s">
        <v>207</v>
      </c>
    </row>
    <row r="156" spans="2:65" s="1" customFormat="1" ht="21.75" customHeight="1" x14ac:dyDescent="0.2">
      <c r="B156" s="137"/>
      <c r="C156" s="138" t="s">
        <v>324</v>
      </c>
      <c r="D156" s="193" t="s">
        <v>208</v>
      </c>
      <c r="E156" s="139" t="s">
        <v>437</v>
      </c>
      <c r="F156" s="140" t="s">
        <v>438</v>
      </c>
      <c r="G156" s="141" t="s">
        <v>269</v>
      </c>
      <c r="H156" s="142">
        <v>54.7</v>
      </c>
      <c r="I156" s="143"/>
      <c r="J156" s="144">
        <f>ROUND(I156*H156,2)</f>
        <v>0</v>
      </c>
      <c r="K156" s="145"/>
      <c r="L156" s="32"/>
      <c r="M156" s="146" t="s">
        <v>1</v>
      </c>
      <c r="N156" s="147" t="s">
        <v>38</v>
      </c>
      <c r="P156" s="148">
        <f>O156*H156</f>
        <v>0</v>
      </c>
      <c r="Q156" s="148">
        <v>0</v>
      </c>
      <c r="R156" s="148">
        <f>Q156*H156</f>
        <v>0</v>
      </c>
      <c r="S156" s="148">
        <v>0</v>
      </c>
      <c r="T156" s="149">
        <f>S156*H156</f>
        <v>0</v>
      </c>
      <c r="AR156" s="150" t="s">
        <v>236</v>
      </c>
      <c r="AT156" s="150" t="s">
        <v>208</v>
      </c>
      <c r="AU156" s="150" t="s">
        <v>91</v>
      </c>
      <c r="AY156" s="17" t="s">
        <v>207</v>
      </c>
      <c r="BE156" s="151">
        <f>IF(N156="základná",J156,0)</f>
        <v>0</v>
      </c>
      <c r="BF156" s="151">
        <f>IF(N156="znížená",J156,0)</f>
        <v>0</v>
      </c>
      <c r="BG156" s="151">
        <f>IF(N156="zákl. prenesená",J156,0)</f>
        <v>0</v>
      </c>
      <c r="BH156" s="151">
        <f>IF(N156="zníž. prenesená",J156,0)</f>
        <v>0</v>
      </c>
      <c r="BI156" s="151">
        <f>IF(N156="nulová",J156,0)</f>
        <v>0</v>
      </c>
      <c r="BJ156" s="17" t="s">
        <v>91</v>
      </c>
      <c r="BK156" s="151">
        <f>ROUND(I156*H156,2)</f>
        <v>0</v>
      </c>
      <c r="BL156" s="17" t="s">
        <v>236</v>
      </c>
      <c r="BM156" s="150" t="s">
        <v>1210</v>
      </c>
    </row>
    <row r="157" spans="2:65" s="1" customFormat="1" ht="28.8" x14ac:dyDescent="0.2">
      <c r="B157" s="32"/>
      <c r="D157" s="153" t="s">
        <v>220</v>
      </c>
      <c r="F157" s="160" t="s">
        <v>683</v>
      </c>
      <c r="I157" s="161"/>
      <c r="L157" s="32"/>
      <c r="M157" s="162"/>
      <c r="T157" s="59"/>
      <c r="AT157" s="17" t="s">
        <v>220</v>
      </c>
      <c r="AU157" s="17" t="s">
        <v>91</v>
      </c>
    </row>
    <row r="158" spans="2:65" s="11" customFormat="1" x14ac:dyDescent="0.2">
      <c r="B158" s="152"/>
      <c r="D158" s="153" t="s">
        <v>214</v>
      </c>
      <c r="E158" s="154" t="s">
        <v>1</v>
      </c>
      <c r="F158" s="155" t="s">
        <v>1211</v>
      </c>
      <c r="H158" s="156">
        <v>54.7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29</v>
      </c>
      <c r="AX158" s="11" t="s">
        <v>80</v>
      </c>
      <c r="AY158" s="154" t="s">
        <v>207</v>
      </c>
    </row>
    <row r="159" spans="2:65" s="1" customFormat="1" ht="24.15" customHeight="1" x14ac:dyDescent="0.2">
      <c r="B159" s="137"/>
      <c r="C159" s="138" t="s">
        <v>330</v>
      </c>
      <c r="D159" s="196" t="s">
        <v>208</v>
      </c>
      <c r="E159" s="139" t="s">
        <v>705</v>
      </c>
      <c r="F159" s="140" t="s">
        <v>706</v>
      </c>
      <c r="G159" s="141" t="s">
        <v>269</v>
      </c>
      <c r="H159" s="142">
        <v>1540.46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1212</v>
      </c>
    </row>
    <row r="160" spans="2:65" s="1" customFormat="1" ht="28.8" x14ac:dyDescent="0.2">
      <c r="B160" s="32"/>
      <c r="D160" s="153" t="s">
        <v>220</v>
      </c>
      <c r="F160" s="160" t="s">
        <v>1213</v>
      </c>
      <c r="I160" s="161"/>
      <c r="L160" s="32"/>
      <c r="M160" s="162"/>
      <c r="T160" s="59"/>
      <c r="AT160" s="17" t="s">
        <v>220</v>
      </c>
      <c r="AU160" s="17" t="s">
        <v>91</v>
      </c>
    </row>
    <row r="161" spans="2:65" s="11" customFormat="1" x14ac:dyDescent="0.2">
      <c r="B161" s="152"/>
      <c r="D161" s="153" t="s">
        <v>214</v>
      </c>
      <c r="E161" s="154" t="s">
        <v>1</v>
      </c>
      <c r="F161" s="155" t="s">
        <v>1214</v>
      </c>
      <c r="H161" s="156">
        <v>1391</v>
      </c>
      <c r="I161" s="157"/>
      <c r="L161" s="152"/>
      <c r="M161" s="158"/>
      <c r="T161" s="159"/>
      <c r="AT161" s="154" t="s">
        <v>214</v>
      </c>
      <c r="AU161" s="154" t="s">
        <v>91</v>
      </c>
      <c r="AV161" s="11" t="s">
        <v>91</v>
      </c>
      <c r="AW161" s="11" t="s">
        <v>29</v>
      </c>
      <c r="AX161" s="11" t="s">
        <v>72</v>
      </c>
      <c r="AY161" s="154" t="s">
        <v>207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1215</v>
      </c>
      <c r="H162" s="156">
        <v>149.46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72</v>
      </c>
      <c r="AY162" s="154" t="s">
        <v>207</v>
      </c>
    </row>
    <row r="163" spans="2:65" s="14" customFormat="1" x14ac:dyDescent="0.2">
      <c r="B163" s="178"/>
      <c r="D163" s="153" t="s">
        <v>214</v>
      </c>
      <c r="E163" s="179" t="s">
        <v>1</v>
      </c>
      <c r="F163" s="180" t="s">
        <v>243</v>
      </c>
      <c r="H163" s="181">
        <v>1540.46</v>
      </c>
      <c r="I163" s="182"/>
      <c r="L163" s="178"/>
      <c r="M163" s="183"/>
      <c r="T163" s="184"/>
      <c r="AT163" s="179" t="s">
        <v>214</v>
      </c>
      <c r="AU163" s="179" t="s">
        <v>91</v>
      </c>
      <c r="AV163" s="14" t="s">
        <v>236</v>
      </c>
      <c r="AW163" s="14" t="s">
        <v>29</v>
      </c>
      <c r="AX163" s="14" t="s">
        <v>80</v>
      </c>
      <c r="AY163" s="179" t="s">
        <v>207</v>
      </c>
    </row>
    <row r="164" spans="2:65" s="1" customFormat="1" ht="24.15" customHeight="1" x14ac:dyDescent="0.2">
      <c r="B164" s="137"/>
      <c r="C164" s="138" t="s">
        <v>334</v>
      </c>
      <c r="D164" s="196" t="s">
        <v>208</v>
      </c>
      <c r="E164" s="139" t="s">
        <v>689</v>
      </c>
      <c r="F164" s="140" t="s">
        <v>690</v>
      </c>
      <c r="G164" s="141" t="s">
        <v>269</v>
      </c>
      <c r="H164" s="142">
        <v>846.82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1216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1217</v>
      </c>
      <c r="H165" s="156">
        <v>846.82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37.799999999999997" customHeight="1" x14ac:dyDescent="0.2">
      <c r="B166" s="137"/>
      <c r="C166" s="138" t="s">
        <v>337</v>
      </c>
      <c r="D166" s="196" t="s">
        <v>208</v>
      </c>
      <c r="E166" s="139" t="s">
        <v>677</v>
      </c>
      <c r="F166" s="140" t="s">
        <v>678</v>
      </c>
      <c r="G166" s="141" t="s">
        <v>269</v>
      </c>
      <c r="H166" s="142">
        <v>1540.46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236</v>
      </c>
      <c r="AT166" s="150" t="s">
        <v>208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1218</v>
      </c>
    </row>
    <row r="167" spans="2:65" s="1" customFormat="1" ht="19.2" x14ac:dyDescent="0.2">
      <c r="B167" s="32"/>
      <c r="D167" s="153" t="s">
        <v>220</v>
      </c>
      <c r="F167" s="160" t="s">
        <v>446</v>
      </c>
      <c r="I167" s="161"/>
      <c r="L167" s="32"/>
      <c r="M167" s="162"/>
      <c r="T167" s="59"/>
      <c r="AT167" s="17" t="s">
        <v>220</v>
      </c>
      <c r="AU167" s="17" t="s">
        <v>91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1219</v>
      </c>
      <c r="H168" s="156">
        <v>1540.46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80</v>
      </c>
      <c r="AY168" s="154" t="s">
        <v>207</v>
      </c>
    </row>
    <row r="169" spans="2:65" s="1" customFormat="1" ht="37.799999999999997" customHeight="1" x14ac:dyDescent="0.2">
      <c r="B169" s="137"/>
      <c r="C169" s="138" t="s">
        <v>341</v>
      </c>
      <c r="D169" s="196" t="s">
        <v>208</v>
      </c>
      <c r="E169" s="139" t="s">
        <v>726</v>
      </c>
      <c r="F169" s="140" t="s">
        <v>727</v>
      </c>
      <c r="G169" s="141" t="s">
        <v>269</v>
      </c>
      <c r="H169" s="142">
        <v>1540.46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236</v>
      </c>
      <c r="AT169" s="150" t="s">
        <v>208</v>
      </c>
      <c r="AU169" s="150" t="s">
        <v>91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236</v>
      </c>
      <c r="BM169" s="150" t="s">
        <v>1220</v>
      </c>
    </row>
    <row r="170" spans="2:65" s="1" customFormat="1" ht="19.2" x14ac:dyDescent="0.2">
      <c r="B170" s="32"/>
      <c r="D170" s="153" t="s">
        <v>220</v>
      </c>
      <c r="F170" s="160" t="s">
        <v>446</v>
      </c>
      <c r="I170" s="161"/>
      <c r="L170" s="32"/>
      <c r="M170" s="162"/>
      <c r="T170" s="59"/>
      <c r="AT170" s="17" t="s">
        <v>220</v>
      </c>
      <c r="AU170" s="17" t="s">
        <v>91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1219</v>
      </c>
      <c r="H171" s="156">
        <v>1540.46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80</v>
      </c>
      <c r="AY171" s="154" t="s">
        <v>207</v>
      </c>
    </row>
    <row r="172" spans="2:65" s="1" customFormat="1" ht="44.25" customHeight="1" x14ac:dyDescent="0.2">
      <c r="B172" s="137"/>
      <c r="C172" s="138" t="s">
        <v>344</v>
      </c>
      <c r="D172" s="196" t="s">
        <v>208</v>
      </c>
      <c r="E172" s="139" t="s">
        <v>729</v>
      </c>
      <c r="F172" s="140" t="s">
        <v>730</v>
      </c>
      <c r="G172" s="141" t="s">
        <v>269</v>
      </c>
      <c r="H172" s="142">
        <v>33890.120000000003</v>
      </c>
      <c r="I172" s="143"/>
      <c r="J172" s="144">
        <f>ROUND(I172*H172,2)</f>
        <v>0</v>
      </c>
      <c r="K172" s="145"/>
      <c r="L172" s="32"/>
      <c r="M172" s="146" t="s">
        <v>1</v>
      </c>
      <c r="N172" s="147" t="s">
        <v>38</v>
      </c>
      <c r="P172" s="148">
        <f>O172*H172</f>
        <v>0</v>
      </c>
      <c r="Q172" s="148">
        <v>0</v>
      </c>
      <c r="R172" s="148">
        <f>Q172*H172</f>
        <v>0</v>
      </c>
      <c r="S172" s="148">
        <v>0</v>
      </c>
      <c r="T172" s="149">
        <f>S172*H172</f>
        <v>0</v>
      </c>
      <c r="AR172" s="150" t="s">
        <v>236</v>
      </c>
      <c r="AT172" s="150" t="s">
        <v>208</v>
      </c>
      <c r="AU172" s="150" t="s">
        <v>91</v>
      </c>
      <c r="AY172" s="17" t="s">
        <v>207</v>
      </c>
      <c r="BE172" s="151">
        <f>IF(N172="základná",J172,0)</f>
        <v>0</v>
      </c>
      <c r="BF172" s="151">
        <f>IF(N172="znížená",J172,0)</f>
        <v>0</v>
      </c>
      <c r="BG172" s="151">
        <f>IF(N172="zákl. prenesená",J172,0)</f>
        <v>0</v>
      </c>
      <c r="BH172" s="151">
        <f>IF(N172="zníž. prenesená",J172,0)</f>
        <v>0</v>
      </c>
      <c r="BI172" s="151">
        <f>IF(N172="nulová",J172,0)</f>
        <v>0</v>
      </c>
      <c r="BJ172" s="17" t="s">
        <v>91</v>
      </c>
      <c r="BK172" s="151">
        <f>ROUND(I172*H172,2)</f>
        <v>0</v>
      </c>
      <c r="BL172" s="17" t="s">
        <v>236</v>
      </c>
      <c r="BM172" s="150" t="s">
        <v>1221</v>
      </c>
    </row>
    <row r="173" spans="2:65" s="1" customFormat="1" ht="19.2" x14ac:dyDescent="0.2">
      <c r="B173" s="32"/>
      <c r="D173" s="153" t="s">
        <v>220</v>
      </c>
      <c r="F173" s="160" t="s">
        <v>639</v>
      </c>
      <c r="I173" s="161"/>
      <c r="L173" s="32"/>
      <c r="M173" s="162"/>
      <c r="T173" s="59"/>
      <c r="AT173" s="17" t="s">
        <v>220</v>
      </c>
      <c r="AU173" s="17" t="s">
        <v>91</v>
      </c>
    </row>
    <row r="174" spans="2:65" s="11" customFormat="1" ht="20.399999999999999" x14ac:dyDescent="0.2">
      <c r="B174" s="152"/>
      <c r="D174" s="153" t="s">
        <v>214</v>
      </c>
      <c r="E174" s="154" t="s">
        <v>1</v>
      </c>
      <c r="F174" s="155" t="s">
        <v>1222</v>
      </c>
      <c r="H174" s="156">
        <v>33890.120000000003</v>
      </c>
      <c r="I174" s="157"/>
      <c r="L174" s="152"/>
      <c r="M174" s="158"/>
      <c r="T174" s="159"/>
      <c r="AT174" s="154" t="s">
        <v>214</v>
      </c>
      <c r="AU174" s="154" t="s">
        <v>91</v>
      </c>
      <c r="AV174" s="11" t="s">
        <v>91</v>
      </c>
      <c r="AW174" s="11" t="s">
        <v>29</v>
      </c>
      <c r="AX174" s="11" t="s">
        <v>80</v>
      </c>
      <c r="AY174" s="154" t="s">
        <v>207</v>
      </c>
    </row>
    <row r="175" spans="2:65" s="1" customFormat="1" ht="24.15" customHeight="1" x14ac:dyDescent="0.2">
      <c r="B175" s="137"/>
      <c r="C175" s="138" t="s">
        <v>348</v>
      </c>
      <c r="D175" s="196" t="s">
        <v>208</v>
      </c>
      <c r="E175" s="139" t="s">
        <v>714</v>
      </c>
      <c r="F175" s="140" t="s">
        <v>715</v>
      </c>
      <c r="G175" s="141" t="s">
        <v>269</v>
      </c>
      <c r="H175" s="142">
        <v>1540.46</v>
      </c>
      <c r="I175" s="143"/>
      <c r="J175" s="144">
        <f>ROUND(I175*H175,2)</f>
        <v>0</v>
      </c>
      <c r="K175" s="145"/>
      <c r="L175" s="32"/>
      <c r="M175" s="146" t="s">
        <v>1</v>
      </c>
      <c r="N175" s="147" t="s">
        <v>38</v>
      </c>
      <c r="P175" s="148">
        <f>O175*H175</f>
        <v>0</v>
      </c>
      <c r="Q175" s="148">
        <v>0</v>
      </c>
      <c r="R175" s="148">
        <f>Q175*H175</f>
        <v>0</v>
      </c>
      <c r="S175" s="148">
        <v>0</v>
      </c>
      <c r="T175" s="149">
        <f>S175*H175</f>
        <v>0</v>
      </c>
      <c r="AR175" s="150" t="s">
        <v>236</v>
      </c>
      <c r="AT175" s="150" t="s">
        <v>208</v>
      </c>
      <c r="AU175" s="150" t="s">
        <v>91</v>
      </c>
      <c r="AY175" s="17" t="s">
        <v>207</v>
      </c>
      <c r="BE175" s="151">
        <f>IF(N175="základná",J175,0)</f>
        <v>0</v>
      </c>
      <c r="BF175" s="151">
        <f>IF(N175="znížená",J175,0)</f>
        <v>0</v>
      </c>
      <c r="BG175" s="151">
        <f>IF(N175="zákl. prenesená",J175,0)</f>
        <v>0</v>
      </c>
      <c r="BH175" s="151">
        <f>IF(N175="zníž. prenesená",J175,0)</f>
        <v>0</v>
      </c>
      <c r="BI175" s="151">
        <f>IF(N175="nulová",J175,0)</f>
        <v>0</v>
      </c>
      <c r="BJ175" s="17" t="s">
        <v>91</v>
      </c>
      <c r="BK175" s="151">
        <f>ROUND(I175*H175,2)</f>
        <v>0</v>
      </c>
      <c r="BL175" s="17" t="s">
        <v>236</v>
      </c>
      <c r="BM175" s="150" t="s">
        <v>1223</v>
      </c>
    </row>
    <row r="176" spans="2:65" s="1" customFormat="1" ht="19.2" x14ac:dyDescent="0.2">
      <c r="B176" s="32"/>
      <c r="D176" s="153" t="s">
        <v>220</v>
      </c>
      <c r="F176" s="160" t="s">
        <v>446</v>
      </c>
      <c r="I176" s="161"/>
      <c r="L176" s="32"/>
      <c r="M176" s="162"/>
      <c r="T176" s="59"/>
      <c r="AT176" s="17" t="s">
        <v>220</v>
      </c>
      <c r="AU176" s="17" t="s">
        <v>91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1219</v>
      </c>
      <c r="H177" s="156">
        <v>1540.46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80</v>
      </c>
      <c r="AY177" s="154" t="s">
        <v>207</v>
      </c>
    </row>
    <row r="178" spans="2:65" s="1" customFormat="1" ht="37.799999999999997" customHeight="1" x14ac:dyDescent="0.2">
      <c r="B178" s="137"/>
      <c r="C178" s="138" t="s">
        <v>354</v>
      </c>
      <c r="D178" s="192" t="s">
        <v>208</v>
      </c>
      <c r="E178" s="139" t="s">
        <v>1224</v>
      </c>
      <c r="F178" s="140" t="s">
        <v>1225</v>
      </c>
      <c r="G178" s="141" t="s">
        <v>269</v>
      </c>
      <c r="H178" s="142">
        <v>20.100000000000001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1226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1227</v>
      </c>
      <c r="H179" s="156">
        <v>20.100000000000001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" customFormat="1" ht="16.5" customHeight="1" x14ac:dyDescent="0.2">
      <c r="B180" s="137"/>
      <c r="C180" s="206" t="s">
        <v>358</v>
      </c>
      <c r="D180" s="217" t="s">
        <v>742</v>
      </c>
      <c r="E180" s="207" t="s">
        <v>1228</v>
      </c>
      <c r="F180" s="208" t="s">
        <v>1229</v>
      </c>
      <c r="G180" s="209" t="s">
        <v>469</v>
      </c>
      <c r="H180" s="210">
        <v>36.18</v>
      </c>
      <c r="I180" s="211"/>
      <c r="J180" s="212">
        <f>ROUND(I180*H180,2)</f>
        <v>0</v>
      </c>
      <c r="K180" s="213"/>
      <c r="L180" s="214"/>
      <c r="M180" s="215" t="s">
        <v>1</v>
      </c>
      <c r="N180" s="216" t="s">
        <v>38</v>
      </c>
      <c r="P180" s="148">
        <f>O180*H180</f>
        <v>0</v>
      </c>
      <c r="Q180" s="148">
        <v>1</v>
      </c>
      <c r="R180" s="148">
        <f>Q180*H180</f>
        <v>36.18</v>
      </c>
      <c r="S180" s="148">
        <v>0</v>
      </c>
      <c r="T180" s="149">
        <f>S180*H180</f>
        <v>0</v>
      </c>
      <c r="AR180" s="150" t="s">
        <v>320</v>
      </c>
      <c r="AT180" s="150" t="s">
        <v>742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1230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1231</v>
      </c>
      <c r="H181" s="156">
        <v>20.100000000000001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1" customFormat="1" x14ac:dyDescent="0.2">
      <c r="B182" s="152"/>
      <c r="D182" s="153" t="s">
        <v>214</v>
      </c>
      <c r="F182" s="155" t="s">
        <v>1232</v>
      </c>
      <c r="H182" s="156">
        <v>36.18</v>
      </c>
      <c r="I182" s="157"/>
      <c r="L182" s="152"/>
      <c r="M182" s="158"/>
      <c r="T182" s="159"/>
      <c r="AT182" s="154" t="s">
        <v>214</v>
      </c>
      <c r="AU182" s="154" t="s">
        <v>91</v>
      </c>
      <c r="AV182" s="11" t="s">
        <v>91</v>
      </c>
      <c r="AW182" s="11" t="s">
        <v>3</v>
      </c>
      <c r="AX182" s="11" t="s">
        <v>80</v>
      </c>
      <c r="AY182" s="154" t="s">
        <v>207</v>
      </c>
    </row>
    <row r="183" spans="2:65" s="1" customFormat="1" ht="24.15" customHeight="1" x14ac:dyDescent="0.2">
      <c r="B183" s="137"/>
      <c r="C183" s="138" t="s">
        <v>362</v>
      </c>
      <c r="D183" s="197" t="s">
        <v>208</v>
      </c>
      <c r="E183" s="139" t="s">
        <v>738</v>
      </c>
      <c r="F183" s="140" t="s">
        <v>739</v>
      </c>
      <c r="G183" s="141" t="s">
        <v>269</v>
      </c>
      <c r="H183" s="142">
        <v>1285.5</v>
      </c>
      <c r="I183" s="143"/>
      <c r="J183" s="144">
        <f>ROUND(I183*H183,2)</f>
        <v>0</v>
      </c>
      <c r="K183" s="145"/>
      <c r="L183" s="32"/>
      <c r="M183" s="146" t="s">
        <v>1</v>
      </c>
      <c r="N183" s="147" t="s">
        <v>38</v>
      </c>
      <c r="P183" s="148">
        <f>O183*H183</f>
        <v>0</v>
      </c>
      <c r="Q183" s="148">
        <v>0</v>
      </c>
      <c r="R183" s="148">
        <f>Q183*H183</f>
        <v>0</v>
      </c>
      <c r="S183" s="148">
        <v>0</v>
      </c>
      <c r="T183" s="149">
        <f>S183*H183</f>
        <v>0</v>
      </c>
      <c r="AR183" s="150" t="s">
        <v>236</v>
      </c>
      <c r="AT183" s="150" t="s">
        <v>208</v>
      </c>
      <c r="AU183" s="150" t="s">
        <v>91</v>
      </c>
      <c r="AY183" s="17" t="s">
        <v>207</v>
      </c>
      <c r="BE183" s="151">
        <f>IF(N183="základná",J183,0)</f>
        <v>0</v>
      </c>
      <c r="BF183" s="151">
        <f>IF(N183="znížená",J183,0)</f>
        <v>0</v>
      </c>
      <c r="BG183" s="151">
        <f>IF(N183="zákl. prenesená",J183,0)</f>
        <v>0</v>
      </c>
      <c r="BH183" s="151">
        <f>IF(N183="zníž. prenesená",J183,0)</f>
        <v>0</v>
      </c>
      <c r="BI183" s="151">
        <f>IF(N183="nulová",J183,0)</f>
        <v>0</v>
      </c>
      <c r="BJ183" s="17" t="s">
        <v>91</v>
      </c>
      <c r="BK183" s="151">
        <f>ROUND(I183*H183,2)</f>
        <v>0</v>
      </c>
      <c r="BL183" s="17" t="s">
        <v>236</v>
      </c>
      <c r="BM183" s="150" t="s">
        <v>1233</v>
      </c>
    </row>
    <row r="184" spans="2:65" s="11" customFormat="1" x14ac:dyDescent="0.2">
      <c r="B184" s="152"/>
      <c r="D184" s="153" t="s">
        <v>214</v>
      </c>
      <c r="E184" s="154" t="s">
        <v>1</v>
      </c>
      <c r="F184" s="155" t="s">
        <v>1234</v>
      </c>
      <c r="H184" s="156">
        <v>1285.5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16.5" customHeight="1" x14ac:dyDescent="0.2">
      <c r="B185" s="137"/>
      <c r="C185" s="206" t="s">
        <v>366</v>
      </c>
      <c r="D185" s="219" t="s">
        <v>742</v>
      </c>
      <c r="E185" s="207" t="s">
        <v>1235</v>
      </c>
      <c r="F185" s="208" t="s">
        <v>1236</v>
      </c>
      <c r="G185" s="209" t="s">
        <v>469</v>
      </c>
      <c r="H185" s="210">
        <v>2313.9</v>
      </c>
      <c r="I185" s="211"/>
      <c r="J185" s="212">
        <f>ROUND(I185*H185,2)</f>
        <v>0</v>
      </c>
      <c r="K185" s="213"/>
      <c r="L185" s="214"/>
      <c r="M185" s="215" t="s">
        <v>1</v>
      </c>
      <c r="N185" s="216" t="s">
        <v>38</v>
      </c>
      <c r="P185" s="148">
        <f>O185*H185</f>
        <v>0</v>
      </c>
      <c r="Q185" s="148">
        <v>1</v>
      </c>
      <c r="R185" s="148">
        <f>Q185*H185</f>
        <v>2313.9</v>
      </c>
      <c r="S185" s="148">
        <v>0</v>
      </c>
      <c r="T185" s="149">
        <f>S185*H185</f>
        <v>0</v>
      </c>
      <c r="AR185" s="150" t="s">
        <v>320</v>
      </c>
      <c r="AT185" s="150" t="s">
        <v>742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1237</v>
      </c>
    </row>
    <row r="186" spans="2:65" s="11" customFormat="1" x14ac:dyDescent="0.2">
      <c r="B186" s="152"/>
      <c r="D186" s="153" t="s">
        <v>214</v>
      </c>
      <c r="F186" s="155" t="s">
        <v>1238</v>
      </c>
      <c r="H186" s="156">
        <v>2313.9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3</v>
      </c>
      <c r="AX186" s="11" t="s">
        <v>80</v>
      </c>
      <c r="AY186" s="154" t="s">
        <v>207</v>
      </c>
    </row>
    <row r="187" spans="2:65" s="1" customFormat="1" ht="24.15" customHeight="1" x14ac:dyDescent="0.2">
      <c r="B187" s="137"/>
      <c r="C187" s="138" t="s">
        <v>372</v>
      </c>
      <c r="D187" s="193" t="s">
        <v>208</v>
      </c>
      <c r="E187" s="139" t="s">
        <v>467</v>
      </c>
      <c r="F187" s="140" t="s">
        <v>468</v>
      </c>
      <c r="G187" s="141" t="s">
        <v>469</v>
      </c>
      <c r="H187" s="142">
        <v>2823.8130000000001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1239</v>
      </c>
    </row>
    <row r="188" spans="2:65" s="13" customFormat="1" x14ac:dyDescent="0.2">
      <c r="B188" s="172"/>
      <c r="D188" s="153" t="s">
        <v>214</v>
      </c>
      <c r="E188" s="173" t="s">
        <v>1</v>
      </c>
      <c r="F188" s="174" t="s">
        <v>1240</v>
      </c>
      <c r="H188" s="173" t="s">
        <v>1</v>
      </c>
      <c r="I188" s="175"/>
      <c r="L188" s="172"/>
      <c r="M188" s="176"/>
      <c r="T188" s="177"/>
      <c r="AT188" s="173" t="s">
        <v>214</v>
      </c>
      <c r="AU188" s="173" t="s">
        <v>91</v>
      </c>
      <c r="AV188" s="13" t="s">
        <v>80</v>
      </c>
      <c r="AW188" s="13" t="s">
        <v>29</v>
      </c>
      <c r="AX188" s="13" t="s">
        <v>72</v>
      </c>
      <c r="AY188" s="173" t="s">
        <v>207</v>
      </c>
    </row>
    <row r="189" spans="2:65" s="11" customFormat="1" ht="20.399999999999999" x14ac:dyDescent="0.2">
      <c r="B189" s="152"/>
      <c r="D189" s="153" t="s">
        <v>214</v>
      </c>
      <c r="E189" s="154" t="s">
        <v>1</v>
      </c>
      <c r="F189" s="155" t="s">
        <v>1241</v>
      </c>
      <c r="H189" s="156">
        <v>2772.828</v>
      </c>
      <c r="I189" s="157"/>
      <c r="L189" s="152"/>
      <c r="M189" s="158"/>
      <c r="T189" s="159"/>
      <c r="AT189" s="154" t="s">
        <v>214</v>
      </c>
      <c r="AU189" s="154" t="s">
        <v>91</v>
      </c>
      <c r="AV189" s="11" t="s">
        <v>91</v>
      </c>
      <c r="AW189" s="11" t="s">
        <v>29</v>
      </c>
      <c r="AX189" s="11" t="s">
        <v>72</v>
      </c>
      <c r="AY189" s="154" t="s">
        <v>207</v>
      </c>
    </row>
    <row r="190" spans="2:65" s="11" customFormat="1" x14ac:dyDescent="0.2">
      <c r="B190" s="152"/>
      <c r="D190" s="153" t="s">
        <v>214</v>
      </c>
      <c r="E190" s="154" t="s">
        <v>1</v>
      </c>
      <c r="F190" s="155" t="s">
        <v>1242</v>
      </c>
      <c r="H190" s="156">
        <v>50.984999999999999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72</v>
      </c>
      <c r="AY190" s="154" t="s">
        <v>207</v>
      </c>
    </row>
    <row r="191" spans="2:65" s="14" customFormat="1" x14ac:dyDescent="0.2">
      <c r="B191" s="178"/>
      <c r="D191" s="153" t="s">
        <v>214</v>
      </c>
      <c r="E191" s="179" t="s">
        <v>1</v>
      </c>
      <c r="F191" s="180" t="s">
        <v>243</v>
      </c>
      <c r="H191" s="181">
        <v>2823.8130000000001</v>
      </c>
      <c r="I191" s="182"/>
      <c r="L191" s="178"/>
      <c r="M191" s="183"/>
      <c r="T191" s="184"/>
      <c r="AT191" s="179" t="s">
        <v>214</v>
      </c>
      <c r="AU191" s="179" t="s">
        <v>91</v>
      </c>
      <c r="AV191" s="14" t="s">
        <v>236</v>
      </c>
      <c r="AW191" s="14" t="s">
        <v>29</v>
      </c>
      <c r="AX191" s="14" t="s">
        <v>80</v>
      </c>
      <c r="AY191" s="179" t="s">
        <v>207</v>
      </c>
    </row>
    <row r="192" spans="2:65" s="1" customFormat="1" ht="33" customHeight="1" x14ac:dyDescent="0.2">
      <c r="B192" s="137"/>
      <c r="C192" s="138" t="s">
        <v>376</v>
      </c>
      <c r="D192" s="192" t="s">
        <v>208</v>
      </c>
      <c r="E192" s="139" t="s">
        <v>965</v>
      </c>
      <c r="F192" s="140" t="s">
        <v>966</v>
      </c>
      <c r="G192" s="141" t="s">
        <v>269</v>
      </c>
      <c r="H192" s="142">
        <v>149.47999999999999</v>
      </c>
      <c r="I192" s="143"/>
      <c r="J192" s="144">
        <f>ROUND(I192*H192,2)</f>
        <v>0</v>
      </c>
      <c r="K192" s="145"/>
      <c r="L192" s="32"/>
      <c r="M192" s="146" t="s">
        <v>1</v>
      </c>
      <c r="N192" s="147" t="s">
        <v>38</v>
      </c>
      <c r="P192" s="148">
        <f>O192*H192</f>
        <v>0</v>
      </c>
      <c r="Q192" s="148">
        <v>0</v>
      </c>
      <c r="R192" s="148">
        <f>Q192*H192</f>
        <v>0</v>
      </c>
      <c r="S192" s="148">
        <v>0</v>
      </c>
      <c r="T192" s="149">
        <f>S192*H192</f>
        <v>0</v>
      </c>
      <c r="AR192" s="150" t="s">
        <v>236</v>
      </c>
      <c r="AT192" s="150" t="s">
        <v>208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1243</v>
      </c>
    </row>
    <row r="193" spans="2:65" s="1" customFormat="1" ht="19.2" x14ac:dyDescent="0.2">
      <c r="B193" s="32"/>
      <c r="D193" s="153" t="s">
        <v>220</v>
      </c>
      <c r="F193" s="160" t="s">
        <v>968</v>
      </c>
      <c r="I193" s="161"/>
      <c r="L193" s="32"/>
      <c r="M193" s="162"/>
      <c r="T193" s="59"/>
      <c r="AT193" s="17" t="s">
        <v>220</v>
      </c>
      <c r="AU193" s="17" t="s">
        <v>91</v>
      </c>
    </row>
    <row r="194" spans="2:65" s="11" customFormat="1" x14ac:dyDescent="0.2">
      <c r="B194" s="152"/>
      <c r="D194" s="153" t="s">
        <v>214</v>
      </c>
      <c r="E194" s="154" t="s">
        <v>1</v>
      </c>
      <c r="F194" s="155" t="s">
        <v>1244</v>
      </c>
      <c r="H194" s="156">
        <v>92.74</v>
      </c>
      <c r="I194" s="157"/>
      <c r="L194" s="152"/>
      <c r="M194" s="158"/>
      <c r="T194" s="159"/>
      <c r="AT194" s="154" t="s">
        <v>214</v>
      </c>
      <c r="AU194" s="154" t="s">
        <v>91</v>
      </c>
      <c r="AV194" s="11" t="s">
        <v>91</v>
      </c>
      <c r="AW194" s="11" t="s">
        <v>29</v>
      </c>
      <c r="AX194" s="11" t="s">
        <v>72</v>
      </c>
      <c r="AY194" s="154" t="s">
        <v>207</v>
      </c>
    </row>
    <row r="195" spans="2:65" s="11" customFormat="1" x14ac:dyDescent="0.2">
      <c r="B195" s="152"/>
      <c r="D195" s="153" t="s">
        <v>214</v>
      </c>
      <c r="E195" s="154" t="s">
        <v>1</v>
      </c>
      <c r="F195" s="155" t="s">
        <v>1245</v>
      </c>
      <c r="H195" s="156">
        <v>20.74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29</v>
      </c>
      <c r="AX195" s="11" t="s">
        <v>72</v>
      </c>
      <c r="AY195" s="154" t="s">
        <v>207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1246</v>
      </c>
      <c r="H196" s="156">
        <v>29.95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72</v>
      </c>
      <c r="AY196" s="154" t="s">
        <v>207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1247</v>
      </c>
      <c r="H197" s="156">
        <v>6.05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72</v>
      </c>
      <c r="AY197" s="154" t="s">
        <v>207</v>
      </c>
    </row>
    <row r="198" spans="2:65" s="14" customFormat="1" x14ac:dyDescent="0.2">
      <c r="B198" s="178"/>
      <c r="D198" s="153" t="s">
        <v>214</v>
      </c>
      <c r="E198" s="179" t="s">
        <v>1</v>
      </c>
      <c r="F198" s="180" t="s">
        <v>243</v>
      </c>
      <c r="H198" s="181">
        <v>149.47999999999999</v>
      </c>
      <c r="I198" s="182"/>
      <c r="L198" s="178"/>
      <c r="M198" s="183"/>
      <c r="T198" s="184"/>
      <c r="AT198" s="179" t="s">
        <v>214</v>
      </c>
      <c r="AU198" s="179" t="s">
        <v>91</v>
      </c>
      <c r="AV198" s="14" t="s">
        <v>236</v>
      </c>
      <c r="AW198" s="14" t="s">
        <v>29</v>
      </c>
      <c r="AX198" s="14" t="s">
        <v>80</v>
      </c>
      <c r="AY198" s="179" t="s">
        <v>207</v>
      </c>
    </row>
    <row r="199" spans="2:65" s="1" customFormat="1" ht="16.5" customHeight="1" x14ac:dyDescent="0.2">
      <c r="B199" s="137"/>
      <c r="C199" s="206" t="s">
        <v>381</v>
      </c>
      <c r="D199" s="217" t="s">
        <v>742</v>
      </c>
      <c r="E199" s="207" t="s">
        <v>761</v>
      </c>
      <c r="F199" s="208" t="s">
        <v>762</v>
      </c>
      <c r="G199" s="209" t="s">
        <v>269</v>
      </c>
      <c r="H199" s="210">
        <v>113.48</v>
      </c>
      <c r="I199" s="211"/>
      <c r="J199" s="212">
        <f>ROUND(I199*H199,2)</f>
        <v>0</v>
      </c>
      <c r="K199" s="213"/>
      <c r="L199" s="214"/>
      <c r="M199" s="215" t="s">
        <v>1</v>
      </c>
      <c r="N199" s="216" t="s">
        <v>38</v>
      </c>
      <c r="P199" s="148">
        <f>O199*H199</f>
        <v>0</v>
      </c>
      <c r="Q199" s="148">
        <v>1</v>
      </c>
      <c r="R199" s="148">
        <f>Q199*H199</f>
        <v>113.48</v>
      </c>
      <c r="S199" s="148">
        <v>0</v>
      </c>
      <c r="T199" s="149">
        <f>S199*H199</f>
        <v>0</v>
      </c>
      <c r="AR199" s="150" t="s">
        <v>320</v>
      </c>
      <c r="AT199" s="150" t="s">
        <v>742</v>
      </c>
      <c r="AU199" s="150" t="s">
        <v>91</v>
      </c>
      <c r="AY199" s="17" t="s">
        <v>207</v>
      </c>
      <c r="BE199" s="151">
        <f>IF(N199="základná",J199,0)</f>
        <v>0</v>
      </c>
      <c r="BF199" s="151">
        <f>IF(N199="znížená",J199,0)</f>
        <v>0</v>
      </c>
      <c r="BG199" s="151">
        <f>IF(N199="zákl. prenesená",J199,0)</f>
        <v>0</v>
      </c>
      <c r="BH199" s="151">
        <f>IF(N199="zníž. prenesená",J199,0)</f>
        <v>0</v>
      </c>
      <c r="BI199" s="151">
        <f>IF(N199="nulová",J199,0)</f>
        <v>0</v>
      </c>
      <c r="BJ199" s="17" t="s">
        <v>91</v>
      </c>
      <c r="BK199" s="151">
        <f>ROUND(I199*H199,2)</f>
        <v>0</v>
      </c>
      <c r="BL199" s="17" t="s">
        <v>236</v>
      </c>
      <c r="BM199" s="150" t="s">
        <v>1248</v>
      </c>
    </row>
    <row r="200" spans="2:65" s="11" customFormat="1" x14ac:dyDescent="0.2">
      <c r="B200" s="152"/>
      <c r="D200" s="153" t="s">
        <v>214</v>
      </c>
      <c r="E200" s="154" t="s">
        <v>1</v>
      </c>
      <c r="F200" s="155" t="s">
        <v>1249</v>
      </c>
      <c r="H200" s="156">
        <v>92.74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72</v>
      </c>
      <c r="AY200" s="154" t="s">
        <v>207</v>
      </c>
    </row>
    <row r="201" spans="2:65" s="11" customFormat="1" x14ac:dyDescent="0.2">
      <c r="B201" s="152"/>
      <c r="D201" s="153" t="s">
        <v>214</v>
      </c>
      <c r="E201" s="154" t="s">
        <v>1</v>
      </c>
      <c r="F201" s="155" t="s">
        <v>1250</v>
      </c>
      <c r="H201" s="156">
        <v>20.74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29</v>
      </c>
      <c r="AX201" s="11" t="s">
        <v>72</v>
      </c>
      <c r="AY201" s="154" t="s">
        <v>207</v>
      </c>
    </row>
    <row r="202" spans="2:65" s="14" customFormat="1" x14ac:dyDescent="0.2">
      <c r="B202" s="178"/>
      <c r="D202" s="153" t="s">
        <v>214</v>
      </c>
      <c r="E202" s="179" t="s">
        <v>1</v>
      </c>
      <c r="F202" s="180" t="s">
        <v>243</v>
      </c>
      <c r="H202" s="181">
        <v>113.48</v>
      </c>
      <c r="I202" s="182"/>
      <c r="L202" s="178"/>
      <c r="M202" s="183"/>
      <c r="T202" s="184"/>
      <c r="AT202" s="179" t="s">
        <v>214</v>
      </c>
      <c r="AU202" s="179" t="s">
        <v>91</v>
      </c>
      <c r="AV202" s="14" t="s">
        <v>236</v>
      </c>
      <c r="AW202" s="14" t="s">
        <v>29</v>
      </c>
      <c r="AX202" s="14" t="s">
        <v>80</v>
      </c>
      <c r="AY202" s="179" t="s">
        <v>207</v>
      </c>
    </row>
    <row r="203" spans="2:65" s="1" customFormat="1" ht="16.5" customHeight="1" x14ac:dyDescent="0.2">
      <c r="B203" s="137"/>
      <c r="C203" s="206" t="s">
        <v>7</v>
      </c>
      <c r="D203" s="217" t="s">
        <v>742</v>
      </c>
      <c r="E203" s="207" t="s">
        <v>765</v>
      </c>
      <c r="F203" s="208" t="s">
        <v>766</v>
      </c>
      <c r="G203" s="209" t="s">
        <v>269</v>
      </c>
      <c r="H203" s="210">
        <v>36</v>
      </c>
      <c r="I203" s="211"/>
      <c r="J203" s="212">
        <f>ROUND(I203*H203,2)</f>
        <v>0</v>
      </c>
      <c r="K203" s="213"/>
      <c r="L203" s="214"/>
      <c r="M203" s="215" t="s">
        <v>1</v>
      </c>
      <c r="N203" s="216" t="s">
        <v>38</v>
      </c>
      <c r="P203" s="148">
        <f>O203*H203</f>
        <v>0</v>
      </c>
      <c r="Q203" s="148">
        <v>2.2599999999999998</v>
      </c>
      <c r="R203" s="148">
        <f>Q203*H203</f>
        <v>81.359999999999985</v>
      </c>
      <c r="S203" s="148">
        <v>0</v>
      </c>
      <c r="T203" s="149">
        <f>S203*H203</f>
        <v>0</v>
      </c>
      <c r="AR203" s="150" t="s">
        <v>320</v>
      </c>
      <c r="AT203" s="150" t="s">
        <v>742</v>
      </c>
      <c r="AU203" s="150" t="s">
        <v>91</v>
      </c>
      <c r="AY203" s="17" t="s">
        <v>207</v>
      </c>
      <c r="BE203" s="151">
        <f>IF(N203="základná",J203,0)</f>
        <v>0</v>
      </c>
      <c r="BF203" s="151">
        <f>IF(N203="znížená",J203,0)</f>
        <v>0</v>
      </c>
      <c r="BG203" s="151">
        <f>IF(N203="zákl. prenesená",J203,0)</f>
        <v>0</v>
      </c>
      <c r="BH203" s="151">
        <f>IF(N203="zníž. prenesená",J203,0)</f>
        <v>0</v>
      </c>
      <c r="BI203" s="151">
        <f>IF(N203="nulová",J203,0)</f>
        <v>0</v>
      </c>
      <c r="BJ203" s="17" t="s">
        <v>91</v>
      </c>
      <c r="BK203" s="151">
        <f>ROUND(I203*H203,2)</f>
        <v>0</v>
      </c>
      <c r="BL203" s="17" t="s">
        <v>236</v>
      </c>
      <c r="BM203" s="150" t="s">
        <v>1251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1252</v>
      </c>
      <c r="H204" s="156">
        <v>29.95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72</v>
      </c>
      <c r="AY204" s="154" t="s">
        <v>207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1253</v>
      </c>
      <c r="H205" s="156">
        <v>6.05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72</v>
      </c>
      <c r="AY205" s="154" t="s">
        <v>207</v>
      </c>
    </row>
    <row r="206" spans="2:65" s="14" customFormat="1" x14ac:dyDescent="0.2">
      <c r="B206" s="178"/>
      <c r="D206" s="153" t="s">
        <v>214</v>
      </c>
      <c r="E206" s="179" t="s">
        <v>1</v>
      </c>
      <c r="F206" s="180" t="s">
        <v>243</v>
      </c>
      <c r="H206" s="181">
        <v>36</v>
      </c>
      <c r="I206" s="182"/>
      <c r="L206" s="178"/>
      <c r="M206" s="183"/>
      <c r="T206" s="184"/>
      <c r="AT206" s="179" t="s">
        <v>214</v>
      </c>
      <c r="AU206" s="179" t="s">
        <v>91</v>
      </c>
      <c r="AV206" s="14" t="s">
        <v>236</v>
      </c>
      <c r="AW206" s="14" t="s">
        <v>29</v>
      </c>
      <c r="AX206" s="14" t="s">
        <v>80</v>
      </c>
      <c r="AY206" s="179" t="s">
        <v>207</v>
      </c>
    </row>
    <row r="207" spans="2:65" s="1" customFormat="1" ht="24.15" customHeight="1" x14ac:dyDescent="0.2">
      <c r="B207" s="137"/>
      <c r="C207" s="138" t="s">
        <v>388</v>
      </c>
      <c r="D207" s="138" t="s">
        <v>208</v>
      </c>
      <c r="E207" s="139" t="s">
        <v>1254</v>
      </c>
      <c r="F207" s="140" t="s">
        <v>1255</v>
      </c>
      <c r="G207" s="141" t="s">
        <v>235</v>
      </c>
      <c r="H207" s="142">
        <v>1449.6</v>
      </c>
      <c r="I207" s="143"/>
      <c r="J207" s="144">
        <f>ROUND(I207*H207,2)</f>
        <v>0</v>
      </c>
      <c r="K207" s="145"/>
      <c r="L207" s="32"/>
      <c r="M207" s="146" t="s">
        <v>1</v>
      </c>
      <c r="N207" s="147" t="s">
        <v>38</v>
      </c>
      <c r="P207" s="148">
        <f>O207*H207</f>
        <v>0</v>
      </c>
      <c r="Q207" s="148">
        <v>0</v>
      </c>
      <c r="R207" s="148">
        <f>Q207*H207</f>
        <v>0</v>
      </c>
      <c r="S207" s="148">
        <v>0</v>
      </c>
      <c r="T207" s="149">
        <f>S207*H207</f>
        <v>0</v>
      </c>
      <c r="AR207" s="150" t="s">
        <v>236</v>
      </c>
      <c r="AT207" s="150" t="s">
        <v>208</v>
      </c>
      <c r="AU207" s="150" t="s">
        <v>91</v>
      </c>
      <c r="AY207" s="17" t="s">
        <v>207</v>
      </c>
      <c r="BE207" s="151">
        <f>IF(N207="základná",J207,0)</f>
        <v>0</v>
      </c>
      <c r="BF207" s="151">
        <f>IF(N207="znížená",J207,0)</f>
        <v>0</v>
      </c>
      <c r="BG207" s="151">
        <f>IF(N207="zákl. prenesená",J207,0)</f>
        <v>0</v>
      </c>
      <c r="BH207" s="151">
        <f>IF(N207="zníž. prenesená",J207,0)</f>
        <v>0</v>
      </c>
      <c r="BI207" s="151">
        <f>IF(N207="nulová",J207,0)</f>
        <v>0</v>
      </c>
      <c r="BJ207" s="17" t="s">
        <v>91</v>
      </c>
      <c r="BK207" s="151">
        <f>ROUND(I207*H207,2)</f>
        <v>0</v>
      </c>
      <c r="BL207" s="17" t="s">
        <v>236</v>
      </c>
      <c r="BM207" s="150" t="s">
        <v>1256</v>
      </c>
    </row>
    <row r="208" spans="2:65" s="11" customFormat="1" x14ac:dyDescent="0.2">
      <c r="B208" s="152"/>
      <c r="D208" s="153" t="s">
        <v>214</v>
      </c>
      <c r="E208" s="154" t="s">
        <v>1</v>
      </c>
      <c r="F208" s="155" t="s">
        <v>1257</v>
      </c>
      <c r="H208" s="156">
        <v>1449.6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80</v>
      </c>
      <c r="AY208" s="154" t="s">
        <v>207</v>
      </c>
    </row>
    <row r="209" spans="2:65" s="1" customFormat="1" ht="16.5" customHeight="1" x14ac:dyDescent="0.2">
      <c r="B209" s="137"/>
      <c r="C209" s="206" t="s">
        <v>391</v>
      </c>
      <c r="D209" s="206" t="s">
        <v>742</v>
      </c>
      <c r="E209" s="207" t="s">
        <v>1258</v>
      </c>
      <c r="F209" s="208" t="s">
        <v>1259</v>
      </c>
      <c r="G209" s="209" t="s">
        <v>611</v>
      </c>
      <c r="H209" s="210">
        <v>44.792999999999999</v>
      </c>
      <c r="I209" s="211"/>
      <c r="J209" s="212">
        <f>ROUND(I209*H209,2)</f>
        <v>0</v>
      </c>
      <c r="K209" s="213"/>
      <c r="L209" s="214"/>
      <c r="M209" s="215" t="s">
        <v>1</v>
      </c>
      <c r="N209" s="216" t="s">
        <v>38</v>
      </c>
      <c r="P209" s="148">
        <f>O209*H209</f>
        <v>0</v>
      </c>
      <c r="Q209" s="148">
        <v>1E-3</v>
      </c>
      <c r="R209" s="148">
        <f>Q209*H209</f>
        <v>4.4792999999999999E-2</v>
      </c>
      <c r="S209" s="148">
        <v>0</v>
      </c>
      <c r="T209" s="149">
        <f>S209*H209</f>
        <v>0</v>
      </c>
      <c r="AR209" s="150" t="s">
        <v>320</v>
      </c>
      <c r="AT209" s="150" t="s">
        <v>742</v>
      </c>
      <c r="AU209" s="150" t="s">
        <v>91</v>
      </c>
      <c r="AY209" s="17" t="s">
        <v>207</v>
      </c>
      <c r="BE209" s="151">
        <f>IF(N209="základná",J209,0)</f>
        <v>0</v>
      </c>
      <c r="BF209" s="151">
        <f>IF(N209="znížená",J209,0)</f>
        <v>0</v>
      </c>
      <c r="BG209" s="151">
        <f>IF(N209="zákl. prenesená",J209,0)</f>
        <v>0</v>
      </c>
      <c r="BH209" s="151">
        <f>IF(N209="zníž. prenesená",J209,0)</f>
        <v>0</v>
      </c>
      <c r="BI209" s="151">
        <f>IF(N209="nulová",J209,0)</f>
        <v>0</v>
      </c>
      <c r="BJ209" s="17" t="s">
        <v>91</v>
      </c>
      <c r="BK209" s="151">
        <f>ROUND(I209*H209,2)</f>
        <v>0</v>
      </c>
      <c r="BL209" s="17" t="s">
        <v>236</v>
      </c>
      <c r="BM209" s="150" t="s">
        <v>1260</v>
      </c>
    </row>
    <row r="210" spans="2:65" s="11" customFormat="1" x14ac:dyDescent="0.2">
      <c r="B210" s="152"/>
      <c r="D210" s="153" t="s">
        <v>214</v>
      </c>
      <c r="F210" s="155" t="s">
        <v>1261</v>
      </c>
      <c r="H210" s="156">
        <v>44.792999999999999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3</v>
      </c>
      <c r="AX210" s="11" t="s">
        <v>80</v>
      </c>
      <c r="AY210" s="154" t="s">
        <v>207</v>
      </c>
    </row>
    <row r="211" spans="2:65" s="1" customFormat="1" ht="21.75" customHeight="1" x14ac:dyDescent="0.2">
      <c r="B211" s="137"/>
      <c r="C211" s="138" t="s">
        <v>396</v>
      </c>
      <c r="D211" s="138" t="s">
        <v>208</v>
      </c>
      <c r="E211" s="139" t="s">
        <v>1262</v>
      </c>
      <c r="F211" s="140" t="s">
        <v>1263</v>
      </c>
      <c r="G211" s="141" t="s">
        <v>235</v>
      </c>
      <c r="H211" s="142">
        <v>2577.1</v>
      </c>
      <c r="I211" s="143"/>
      <c r="J211" s="144">
        <f>ROUND(I211*H211,2)</f>
        <v>0</v>
      </c>
      <c r="K211" s="145"/>
      <c r="L211" s="32"/>
      <c r="M211" s="146" t="s">
        <v>1</v>
      </c>
      <c r="N211" s="147" t="s">
        <v>38</v>
      </c>
      <c r="P211" s="148">
        <f>O211*H211</f>
        <v>0</v>
      </c>
      <c r="Q211" s="148">
        <v>0</v>
      </c>
      <c r="R211" s="148">
        <f>Q211*H211</f>
        <v>0</v>
      </c>
      <c r="S211" s="148">
        <v>0</v>
      </c>
      <c r="T211" s="149">
        <f>S211*H211</f>
        <v>0</v>
      </c>
      <c r="AR211" s="150" t="s">
        <v>236</v>
      </c>
      <c r="AT211" s="150" t="s">
        <v>208</v>
      </c>
      <c r="AU211" s="150" t="s">
        <v>91</v>
      </c>
      <c r="AY211" s="17" t="s">
        <v>207</v>
      </c>
      <c r="BE211" s="151">
        <f>IF(N211="základná",J211,0)</f>
        <v>0</v>
      </c>
      <c r="BF211" s="151">
        <f>IF(N211="znížená",J211,0)</f>
        <v>0</v>
      </c>
      <c r="BG211" s="151">
        <f>IF(N211="zákl. prenesená",J211,0)</f>
        <v>0</v>
      </c>
      <c r="BH211" s="151">
        <f>IF(N211="zníž. prenesená",J211,0)</f>
        <v>0</v>
      </c>
      <c r="BI211" s="151">
        <f>IF(N211="nulová",J211,0)</f>
        <v>0</v>
      </c>
      <c r="BJ211" s="17" t="s">
        <v>91</v>
      </c>
      <c r="BK211" s="151">
        <f>ROUND(I211*H211,2)</f>
        <v>0</v>
      </c>
      <c r="BL211" s="17" t="s">
        <v>236</v>
      </c>
      <c r="BM211" s="150" t="s">
        <v>1264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1265</v>
      </c>
      <c r="H212" s="156">
        <v>1613.3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1266</v>
      </c>
      <c r="H213" s="156">
        <v>963.8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4" customFormat="1" x14ac:dyDescent="0.2">
      <c r="B214" s="178"/>
      <c r="D214" s="153" t="s">
        <v>214</v>
      </c>
      <c r="E214" s="179" t="s">
        <v>1</v>
      </c>
      <c r="F214" s="180" t="s">
        <v>243</v>
      </c>
      <c r="H214" s="181">
        <v>2577.1</v>
      </c>
      <c r="I214" s="182"/>
      <c r="L214" s="178"/>
      <c r="M214" s="183"/>
      <c r="T214" s="184"/>
      <c r="AT214" s="179" t="s">
        <v>214</v>
      </c>
      <c r="AU214" s="179" t="s">
        <v>91</v>
      </c>
      <c r="AV214" s="14" t="s">
        <v>236</v>
      </c>
      <c r="AW214" s="14" t="s">
        <v>29</v>
      </c>
      <c r="AX214" s="14" t="s">
        <v>80</v>
      </c>
      <c r="AY214" s="179" t="s">
        <v>207</v>
      </c>
    </row>
    <row r="215" spans="2:65" s="1" customFormat="1" ht="21.75" customHeight="1" x14ac:dyDescent="0.2">
      <c r="B215" s="137"/>
      <c r="C215" s="138" t="s">
        <v>399</v>
      </c>
      <c r="D215" s="193" t="s">
        <v>208</v>
      </c>
      <c r="E215" s="139" t="s">
        <v>977</v>
      </c>
      <c r="F215" s="140" t="s">
        <v>978</v>
      </c>
      <c r="G215" s="141" t="s">
        <v>269</v>
      </c>
      <c r="H215" s="142">
        <v>1367.4</v>
      </c>
      <c r="I215" s="143"/>
      <c r="J215" s="144">
        <f>ROUND(I215*H215,2)</f>
        <v>0</v>
      </c>
      <c r="K215" s="145"/>
      <c r="L215" s="32"/>
      <c r="M215" s="146" t="s">
        <v>1</v>
      </c>
      <c r="N215" s="147" t="s">
        <v>38</v>
      </c>
      <c r="P215" s="148">
        <f>O215*H215</f>
        <v>0</v>
      </c>
      <c r="Q215" s="148">
        <v>0</v>
      </c>
      <c r="R215" s="148">
        <f>Q215*H215</f>
        <v>0</v>
      </c>
      <c r="S215" s="148">
        <v>0</v>
      </c>
      <c r="T215" s="149">
        <f>S215*H215</f>
        <v>0</v>
      </c>
      <c r="AR215" s="150" t="s">
        <v>236</v>
      </c>
      <c r="AT215" s="150" t="s">
        <v>208</v>
      </c>
      <c r="AU215" s="150" t="s">
        <v>91</v>
      </c>
      <c r="AY215" s="17" t="s">
        <v>207</v>
      </c>
      <c r="BE215" s="151">
        <f>IF(N215="základná",J215,0)</f>
        <v>0</v>
      </c>
      <c r="BF215" s="151">
        <f>IF(N215="znížená",J215,0)</f>
        <v>0</v>
      </c>
      <c r="BG215" s="151">
        <f>IF(N215="zákl. prenesená",J215,0)</f>
        <v>0</v>
      </c>
      <c r="BH215" s="151">
        <f>IF(N215="zníž. prenesená",J215,0)</f>
        <v>0</v>
      </c>
      <c r="BI215" s="151">
        <f>IF(N215="nulová",J215,0)</f>
        <v>0</v>
      </c>
      <c r="BJ215" s="17" t="s">
        <v>91</v>
      </c>
      <c r="BK215" s="151">
        <f>ROUND(I215*H215,2)</f>
        <v>0</v>
      </c>
      <c r="BL215" s="17" t="s">
        <v>236</v>
      </c>
      <c r="BM215" s="150" t="s">
        <v>1267</v>
      </c>
    </row>
    <row r="216" spans="2:65" s="1" customFormat="1" ht="19.2" x14ac:dyDescent="0.2">
      <c r="B216" s="32"/>
      <c r="D216" s="153" t="s">
        <v>220</v>
      </c>
      <c r="F216" s="160" t="s">
        <v>1268</v>
      </c>
      <c r="I216" s="161"/>
      <c r="L216" s="32"/>
      <c r="M216" s="162"/>
      <c r="T216" s="59"/>
      <c r="AT216" s="17" t="s">
        <v>220</v>
      </c>
      <c r="AU216" s="17" t="s">
        <v>91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1269</v>
      </c>
      <c r="H217" s="156">
        <v>1367.4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80</v>
      </c>
      <c r="AY217" s="154" t="s">
        <v>207</v>
      </c>
    </row>
    <row r="218" spans="2:65" s="1" customFormat="1" ht="24.15" customHeight="1" x14ac:dyDescent="0.2">
      <c r="B218" s="137"/>
      <c r="C218" s="138" t="s">
        <v>404</v>
      </c>
      <c r="D218" s="192" t="s">
        <v>208</v>
      </c>
      <c r="E218" s="139" t="s">
        <v>1270</v>
      </c>
      <c r="F218" s="140" t="s">
        <v>1271</v>
      </c>
      <c r="G218" s="141" t="s">
        <v>235</v>
      </c>
      <c r="H218" s="142">
        <v>1449.6</v>
      </c>
      <c r="I218" s="143"/>
      <c r="J218" s="144">
        <f>ROUND(I218*H218,2)</f>
        <v>0</v>
      </c>
      <c r="K218" s="145"/>
      <c r="L218" s="32"/>
      <c r="M218" s="146" t="s">
        <v>1</v>
      </c>
      <c r="N218" s="147" t="s">
        <v>38</v>
      </c>
      <c r="P218" s="148">
        <f>O218*H218</f>
        <v>0</v>
      </c>
      <c r="Q218" s="148">
        <v>0</v>
      </c>
      <c r="R218" s="148">
        <f>Q218*H218</f>
        <v>0</v>
      </c>
      <c r="S218" s="148">
        <v>0</v>
      </c>
      <c r="T218" s="149">
        <f>S218*H218</f>
        <v>0</v>
      </c>
      <c r="AR218" s="150" t="s">
        <v>236</v>
      </c>
      <c r="AT218" s="150" t="s">
        <v>208</v>
      </c>
      <c r="AU218" s="150" t="s">
        <v>91</v>
      </c>
      <c r="AY218" s="17" t="s">
        <v>207</v>
      </c>
      <c r="BE218" s="151">
        <f>IF(N218="základná",J218,0)</f>
        <v>0</v>
      </c>
      <c r="BF218" s="151">
        <f>IF(N218="znížená",J218,0)</f>
        <v>0</v>
      </c>
      <c r="BG218" s="151">
        <f>IF(N218="zákl. prenesená",J218,0)</f>
        <v>0</v>
      </c>
      <c r="BH218" s="151">
        <f>IF(N218="zníž. prenesená",J218,0)</f>
        <v>0</v>
      </c>
      <c r="BI218" s="151">
        <f>IF(N218="nulová",J218,0)</f>
        <v>0</v>
      </c>
      <c r="BJ218" s="17" t="s">
        <v>91</v>
      </c>
      <c r="BK218" s="151">
        <f>ROUND(I218*H218,2)</f>
        <v>0</v>
      </c>
      <c r="BL218" s="17" t="s">
        <v>236</v>
      </c>
      <c r="BM218" s="150" t="s">
        <v>1272</v>
      </c>
    </row>
    <row r="219" spans="2:65" s="11" customFormat="1" x14ac:dyDescent="0.2">
      <c r="B219" s="152"/>
      <c r="D219" s="153" t="s">
        <v>214</v>
      </c>
      <c r="E219" s="154" t="s">
        <v>1</v>
      </c>
      <c r="F219" s="155" t="s">
        <v>1273</v>
      </c>
      <c r="H219" s="156">
        <v>1449.6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80</v>
      </c>
      <c r="AY219" s="154" t="s">
        <v>207</v>
      </c>
    </row>
    <row r="220" spans="2:65" s="10" customFormat="1" ht="22.8" customHeight="1" x14ac:dyDescent="0.25">
      <c r="B220" s="127"/>
      <c r="D220" s="128" t="s">
        <v>71</v>
      </c>
      <c r="E220" s="170" t="s">
        <v>91</v>
      </c>
      <c r="F220" s="170" t="s">
        <v>784</v>
      </c>
      <c r="I220" s="130"/>
      <c r="J220" s="171">
        <f>BK220</f>
        <v>0</v>
      </c>
      <c r="L220" s="127"/>
      <c r="M220" s="132"/>
      <c r="P220" s="133">
        <f>SUM(P221:P224)</f>
        <v>0</v>
      </c>
      <c r="R220" s="133">
        <f>SUM(R221:R224)</f>
        <v>0.68164200000000008</v>
      </c>
      <c r="T220" s="134">
        <f>SUM(T221:T224)</f>
        <v>0</v>
      </c>
      <c r="AR220" s="128" t="s">
        <v>80</v>
      </c>
      <c r="AT220" s="135" t="s">
        <v>71</v>
      </c>
      <c r="AU220" s="135" t="s">
        <v>80</v>
      </c>
      <c r="AY220" s="128" t="s">
        <v>207</v>
      </c>
      <c r="BK220" s="136">
        <f>SUM(BK221:BK224)</f>
        <v>0</v>
      </c>
    </row>
    <row r="221" spans="2:65" s="1" customFormat="1" ht="24.15" customHeight="1" x14ac:dyDescent="0.2">
      <c r="B221" s="137"/>
      <c r="C221" s="138" t="s">
        <v>407</v>
      </c>
      <c r="D221" s="192" t="s">
        <v>208</v>
      </c>
      <c r="E221" s="139" t="s">
        <v>789</v>
      </c>
      <c r="F221" s="140" t="s">
        <v>790</v>
      </c>
      <c r="G221" s="141" t="s">
        <v>235</v>
      </c>
      <c r="H221" s="142">
        <v>2913</v>
      </c>
      <c r="I221" s="143"/>
      <c r="J221" s="144">
        <f>ROUND(I221*H221,2)</f>
        <v>0</v>
      </c>
      <c r="K221" s="145"/>
      <c r="L221" s="32"/>
      <c r="M221" s="146" t="s">
        <v>1</v>
      </c>
      <c r="N221" s="147" t="s">
        <v>38</v>
      </c>
      <c r="P221" s="148">
        <f>O221*H221</f>
        <v>0</v>
      </c>
      <c r="Q221" s="148">
        <v>3.0000000000000001E-5</v>
      </c>
      <c r="R221" s="148">
        <f>Q221*H221</f>
        <v>8.7389999999999995E-2</v>
      </c>
      <c r="S221" s="148">
        <v>0</v>
      </c>
      <c r="T221" s="149">
        <f>S221*H221</f>
        <v>0</v>
      </c>
      <c r="AR221" s="150" t="s">
        <v>236</v>
      </c>
      <c r="AT221" s="150" t="s">
        <v>208</v>
      </c>
      <c r="AU221" s="150" t="s">
        <v>91</v>
      </c>
      <c r="AY221" s="17" t="s">
        <v>207</v>
      </c>
      <c r="BE221" s="151">
        <f>IF(N221="základná",J221,0)</f>
        <v>0</v>
      </c>
      <c r="BF221" s="151">
        <f>IF(N221="znížená",J221,0)</f>
        <v>0</v>
      </c>
      <c r="BG221" s="151">
        <f>IF(N221="zákl. prenesená",J221,0)</f>
        <v>0</v>
      </c>
      <c r="BH221" s="151">
        <f>IF(N221="zníž. prenesená",J221,0)</f>
        <v>0</v>
      </c>
      <c r="BI221" s="151">
        <f>IF(N221="nulová",J221,0)</f>
        <v>0</v>
      </c>
      <c r="BJ221" s="17" t="s">
        <v>91</v>
      </c>
      <c r="BK221" s="151">
        <f>ROUND(I221*H221,2)</f>
        <v>0</v>
      </c>
      <c r="BL221" s="17" t="s">
        <v>236</v>
      </c>
      <c r="BM221" s="150" t="s">
        <v>1274</v>
      </c>
    </row>
    <row r="222" spans="2:65" s="11" customFormat="1" x14ac:dyDescent="0.2">
      <c r="B222" s="152"/>
      <c r="D222" s="153" t="s">
        <v>214</v>
      </c>
      <c r="E222" s="154" t="s">
        <v>1</v>
      </c>
      <c r="F222" s="155" t="s">
        <v>1275</v>
      </c>
      <c r="H222" s="156">
        <v>2913</v>
      </c>
      <c r="I222" s="157"/>
      <c r="L222" s="152"/>
      <c r="M222" s="158"/>
      <c r="T222" s="159"/>
      <c r="AT222" s="154" t="s">
        <v>214</v>
      </c>
      <c r="AU222" s="154" t="s">
        <v>91</v>
      </c>
      <c r="AV222" s="11" t="s">
        <v>91</v>
      </c>
      <c r="AW222" s="11" t="s">
        <v>29</v>
      </c>
      <c r="AX222" s="11" t="s">
        <v>80</v>
      </c>
      <c r="AY222" s="154" t="s">
        <v>207</v>
      </c>
    </row>
    <row r="223" spans="2:65" s="1" customFormat="1" ht="16.5" customHeight="1" x14ac:dyDescent="0.2">
      <c r="B223" s="137"/>
      <c r="C223" s="206" t="s">
        <v>413</v>
      </c>
      <c r="D223" s="217" t="s">
        <v>742</v>
      </c>
      <c r="E223" s="207" t="s">
        <v>1276</v>
      </c>
      <c r="F223" s="208" t="s">
        <v>1277</v>
      </c>
      <c r="G223" s="209" t="s">
        <v>235</v>
      </c>
      <c r="H223" s="210">
        <v>2971.26</v>
      </c>
      <c r="I223" s="211"/>
      <c r="J223" s="212">
        <f>ROUND(I223*H223,2)</f>
        <v>0</v>
      </c>
      <c r="K223" s="213"/>
      <c r="L223" s="214"/>
      <c r="M223" s="215" t="s">
        <v>1</v>
      </c>
      <c r="N223" s="216" t="s">
        <v>38</v>
      </c>
      <c r="P223" s="148">
        <f>O223*H223</f>
        <v>0</v>
      </c>
      <c r="Q223" s="148">
        <v>2.0000000000000001E-4</v>
      </c>
      <c r="R223" s="148">
        <f>Q223*H223</f>
        <v>0.59425200000000011</v>
      </c>
      <c r="S223" s="148">
        <v>0</v>
      </c>
      <c r="T223" s="149">
        <f>S223*H223</f>
        <v>0</v>
      </c>
      <c r="AR223" s="150" t="s">
        <v>320</v>
      </c>
      <c r="AT223" s="150" t="s">
        <v>742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1278</v>
      </c>
    </row>
    <row r="224" spans="2:65" s="11" customFormat="1" x14ac:dyDescent="0.2">
      <c r="B224" s="152"/>
      <c r="D224" s="153" t="s">
        <v>214</v>
      </c>
      <c r="F224" s="155" t="s">
        <v>1279</v>
      </c>
      <c r="H224" s="156">
        <v>2971.26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3</v>
      </c>
      <c r="AX224" s="11" t="s">
        <v>80</v>
      </c>
      <c r="AY224" s="154" t="s">
        <v>207</v>
      </c>
    </row>
    <row r="225" spans="2:65" s="10" customFormat="1" ht="22.8" customHeight="1" x14ac:dyDescent="0.25">
      <c r="B225" s="127"/>
      <c r="D225" s="128" t="s">
        <v>71</v>
      </c>
      <c r="E225" s="170" t="s">
        <v>275</v>
      </c>
      <c r="F225" s="170" t="s">
        <v>796</v>
      </c>
      <c r="I225" s="130"/>
      <c r="J225" s="171">
        <f>BK225</f>
        <v>0</v>
      </c>
      <c r="L225" s="127"/>
      <c r="M225" s="132"/>
      <c r="P225" s="133">
        <f>SUM(P226:P244)</f>
        <v>0</v>
      </c>
      <c r="R225" s="133">
        <f>SUM(R226:R244)</f>
        <v>0.58246999999999993</v>
      </c>
      <c r="T225" s="134">
        <f>SUM(T226:T244)</f>
        <v>0</v>
      </c>
      <c r="AR225" s="128" t="s">
        <v>80</v>
      </c>
      <c r="AT225" s="135" t="s">
        <v>71</v>
      </c>
      <c r="AU225" s="135" t="s">
        <v>80</v>
      </c>
      <c r="AY225" s="128" t="s">
        <v>207</v>
      </c>
      <c r="BK225" s="136">
        <f>SUM(BK226:BK244)</f>
        <v>0</v>
      </c>
    </row>
    <row r="226" spans="2:65" s="1" customFormat="1" ht="16.5" customHeight="1" x14ac:dyDescent="0.2">
      <c r="B226" s="137"/>
      <c r="C226" s="138" t="s">
        <v>430</v>
      </c>
      <c r="D226" s="197" t="s">
        <v>208</v>
      </c>
      <c r="E226" s="139" t="s">
        <v>797</v>
      </c>
      <c r="F226" s="140" t="s">
        <v>798</v>
      </c>
      <c r="G226" s="141" t="s">
        <v>410</v>
      </c>
      <c r="H226" s="142">
        <v>421</v>
      </c>
      <c r="I226" s="143"/>
      <c r="J226" s="144">
        <f>ROUND(I226*H226,2)</f>
        <v>0</v>
      </c>
      <c r="K226" s="145"/>
      <c r="L226" s="32"/>
      <c r="M226" s="146" t="s">
        <v>1</v>
      </c>
      <c r="N226" s="147" t="s">
        <v>38</v>
      </c>
      <c r="P226" s="148">
        <f>O226*H226</f>
        <v>0</v>
      </c>
      <c r="Q226" s="148">
        <v>7.6999999999999996E-4</v>
      </c>
      <c r="R226" s="148">
        <f>Q226*H226</f>
        <v>0.32416999999999996</v>
      </c>
      <c r="S226" s="148">
        <v>0</v>
      </c>
      <c r="T226" s="149">
        <f>S226*H226</f>
        <v>0</v>
      </c>
      <c r="AR226" s="150" t="s">
        <v>236</v>
      </c>
      <c r="AT226" s="150" t="s">
        <v>208</v>
      </c>
      <c r="AU226" s="150" t="s">
        <v>91</v>
      </c>
      <c r="AY226" s="17" t="s">
        <v>207</v>
      </c>
      <c r="BE226" s="151">
        <f>IF(N226="základná",J226,0)</f>
        <v>0</v>
      </c>
      <c r="BF226" s="151">
        <f>IF(N226="znížená",J226,0)</f>
        <v>0</v>
      </c>
      <c r="BG226" s="151">
        <f>IF(N226="zákl. prenesená",J226,0)</f>
        <v>0</v>
      </c>
      <c r="BH226" s="151">
        <f>IF(N226="zníž. prenesená",J226,0)</f>
        <v>0</v>
      </c>
      <c r="BI226" s="151">
        <f>IF(N226="nulová",J226,0)</f>
        <v>0</v>
      </c>
      <c r="BJ226" s="17" t="s">
        <v>91</v>
      </c>
      <c r="BK226" s="151">
        <f>ROUND(I226*H226,2)</f>
        <v>0</v>
      </c>
      <c r="BL226" s="17" t="s">
        <v>236</v>
      </c>
      <c r="BM226" s="150" t="s">
        <v>1280</v>
      </c>
    </row>
    <row r="227" spans="2:65" s="13" customFormat="1" x14ac:dyDescent="0.2">
      <c r="B227" s="172"/>
      <c r="D227" s="153" t="s">
        <v>214</v>
      </c>
      <c r="E227" s="173" t="s">
        <v>1</v>
      </c>
      <c r="F227" s="174" t="s">
        <v>1281</v>
      </c>
      <c r="H227" s="173" t="s">
        <v>1</v>
      </c>
      <c r="I227" s="175"/>
      <c r="L227" s="172"/>
      <c r="M227" s="176"/>
      <c r="T227" s="177"/>
      <c r="AT227" s="173" t="s">
        <v>214</v>
      </c>
      <c r="AU227" s="173" t="s">
        <v>91</v>
      </c>
      <c r="AV227" s="13" t="s">
        <v>80</v>
      </c>
      <c r="AW227" s="13" t="s">
        <v>29</v>
      </c>
      <c r="AX227" s="13" t="s">
        <v>72</v>
      </c>
      <c r="AY227" s="173" t="s">
        <v>207</v>
      </c>
    </row>
    <row r="228" spans="2:65" s="11" customFormat="1" x14ac:dyDescent="0.2">
      <c r="B228" s="152"/>
      <c r="D228" s="153" t="s">
        <v>214</v>
      </c>
      <c r="E228" s="154" t="s">
        <v>1</v>
      </c>
      <c r="F228" s="155" t="s">
        <v>1282</v>
      </c>
      <c r="H228" s="156">
        <v>126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29</v>
      </c>
      <c r="AX228" s="11" t="s">
        <v>72</v>
      </c>
      <c r="AY228" s="154" t="s">
        <v>207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1283</v>
      </c>
      <c r="H229" s="156">
        <v>231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72</v>
      </c>
      <c r="AY229" s="154" t="s">
        <v>207</v>
      </c>
    </row>
    <row r="230" spans="2:65" s="15" customFormat="1" x14ac:dyDescent="0.2">
      <c r="B230" s="185"/>
      <c r="D230" s="153" t="s">
        <v>214</v>
      </c>
      <c r="E230" s="186" t="s">
        <v>1</v>
      </c>
      <c r="F230" s="187" t="s">
        <v>1284</v>
      </c>
      <c r="H230" s="188">
        <v>357</v>
      </c>
      <c r="I230" s="189"/>
      <c r="L230" s="185"/>
      <c r="M230" s="190"/>
      <c r="T230" s="191"/>
      <c r="AT230" s="186" t="s">
        <v>214</v>
      </c>
      <c r="AU230" s="186" t="s">
        <v>91</v>
      </c>
      <c r="AV230" s="15" t="s">
        <v>275</v>
      </c>
      <c r="AW230" s="15" t="s">
        <v>29</v>
      </c>
      <c r="AX230" s="15" t="s">
        <v>72</v>
      </c>
      <c r="AY230" s="186" t="s">
        <v>207</v>
      </c>
    </row>
    <row r="231" spans="2:65" s="13" customFormat="1" x14ac:dyDescent="0.2">
      <c r="B231" s="172"/>
      <c r="D231" s="153" t="s">
        <v>214</v>
      </c>
      <c r="E231" s="173" t="s">
        <v>1</v>
      </c>
      <c r="F231" s="174" t="s">
        <v>1285</v>
      </c>
      <c r="H231" s="173" t="s">
        <v>1</v>
      </c>
      <c r="I231" s="175"/>
      <c r="L231" s="172"/>
      <c r="M231" s="176"/>
      <c r="T231" s="177"/>
      <c r="AT231" s="173" t="s">
        <v>214</v>
      </c>
      <c r="AU231" s="173" t="s">
        <v>91</v>
      </c>
      <c r="AV231" s="13" t="s">
        <v>80</v>
      </c>
      <c r="AW231" s="13" t="s">
        <v>29</v>
      </c>
      <c r="AX231" s="13" t="s">
        <v>72</v>
      </c>
      <c r="AY231" s="173" t="s">
        <v>207</v>
      </c>
    </row>
    <row r="232" spans="2:65" s="11" customFormat="1" x14ac:dyDescent="0.2">
      <c r="B232" s="152"/>
      <c r="D232" s="153" t="s">
        <v>214</v>
      </c>
      <c r="E232" s="154" t="s">
        <v>1</v>
      </c>
      <c r="F232" s="155" t="s">
        <v>1286</v>
      </c>
      <c r="H232" s="156">
        <v>48</v>
      </c>
      <c r="I232" s="157"/>
      <c r="L232" s="152"/>
      <c r="M232" s="158"/>
      <c r="T232" s="159"/>
      <c r="AT232" s="154" t="s">
        <v>214</v>
      </c>
      <c r="AU232" s="154" t="s">
        <v>91</v>
      </c>
      <c r="AV232" s="11" t="s">
        <v>91</v>
      </c>
      <c r="AW232" s="11" t="s">
        <v>29</v>
      </c>
      <c r="AX232" s="11" t="s">
        <v>72</v>
      </c>
      <c r="AY232" s="154" t="s">
        <v>207</v>
      </c>
    </row>
    <row r="233" spans="2:65" s="11" customFormat="1" x14ac:dyDescent="0.2">
      <c r="B233" s="152"/>
      <c r="D233" s="153" t="s">
        <v>214</v>
      </c>
      <c r="E233" s="154" t="s">
        <v>1</v>
      </c>
      <c r="F233" s="155" t="s">
        <v>1287</v>
      </c>
      <c r="H233" s="156">
        <v>16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29</v>
      </c>
      <c r="AX233" s="11" t="s">
        <v>72</v>
      </c>
      <c r="AY233" s="154" t="s">
        <v>207</v>
      </c>
    </row>
    <row r="234" spans="2:65" s="15" customFormat="1" x14ac:dyDescent="0.2">
      <c r="B234" s="185"/>
      <c r="D234" s="153" t="s">
        <v>214</v>
      </c>
      <c r="E234" s="186" t="s">
        <v>1</v>
      </c>
      <c r="F234" s="187" t="s">
        <v>1288</v>
      </c>
      <c r="H234" s="188">
        <v>64</v>
      </c>
      <c r="I234" s="189"/>
      <c r="L234" s="185"/>
      <c r="M234" s="190"/>
      <c r="T234" s="191"/>
      <c r="AT234" s="186" t="s">
        <v>214</v>
      </c>
      <c r="AU234" s="186" t="s">
        <v>91</v>
      </c>
      <c r="AV234" s="15" t="s">
        <v>275</v>
      </c>
      <c r="AW234" s="15" t="s">
        <v>29</v>
      </c>
      <c r="AX234" s="15" t="s">
        <v>72</v>
      </c>
      <c r="AY234" s="186" t="s">
        <v>207</v>
      </c>
    </row>
    <row r="235" spans="2:65" s="14" customFormat="1" x14ac:dyDescent="0.2">
      <c r="B235" s="178"/>
      <c r="D235" s="153" t="s">
        <v>214</v>
      </c>
      <c r="E235" s="179" t="s">
        <v>1</v>
      </c>
      <c r="F235" s="180" t="s">
        <v>243</v>
      </c>
      <c r="H235" s="181">
        <v>421</v>
      </c>
      <c r="I235" s="182"/>
      <c r="L235" s="178"/>
      <c r="M235" s="183"/>
      <c r="T235" s="184"/>
      <c r="AT235" s="179" t="s">
        <v>214</v>
      </c>
      <c r="AU235" s="179" t="s">
        <v>91</v>
      </c>
      <c r="AV235" s="14" t="s">
        <v>236</v>
      </c>
      <c r="AW235" s="14" t="s">
        <v>29</v>
      </c>
      <c r="AX235" s="14" t="s">
        <v>80</v>
      </c>
      <c r="AY235" s="179" t="s">
        <v>207</v>
      </c>
    </row>
    <row r="236" spans="2:65" s="1" customFormat="1" ht="21.75" customHeight="1" x14ac:dyDescent="0.2">
      <c r="B236" s="137"/>
      <c r="C236" s="138" t="s">
        <v>436</v>
      </c>
      <c r="D236" s="197" t="s">
        <v>208</v>
      </c>
      <c r="E236" s="139" t="s">
        <v>803</v>
      </c>
      <c r="F236" s="140" t="s">
        <v>804</v>
      </c>
      <c r="G236" s="141" t="s">
        <v>410</v>
      </c>
      <c r="H236" s="142">
        <v>189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38</v>
      </c>
      <c r="P236" s="148">
        <f>O236*H236</f>
        <v>0</v>
      </c>
      <c r="Q236" s="148">
        <v>1.23E-3</v>
      </c>
      <c r="R236" s="148">
        <f>Q236*H236</f>
        <v>0.23246999999999998</v>
      </c>
      <c r="S236" s="148">
        <v>0</v>
      </c>
      <c r="T236" s="149">
        <f>S236*H236</f>
        <v>0</v>
      </c>
      <c r="AR236" s="150" t="s">
        <v>236</v>
      </c>
      <c r="AT236" s="150" t="s">
        <v>208</v>
      </c>
      <c r="AU236" s="150" t="s">
        <v>91</v>
      </c>
      <c r="AY236" s="17" t="s">
        <v>207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91</v>
      </c>
      <c r="BK236" s="151">
        <f>ROUND(I236*H236,2)</f>
        <v>0</v>
      </c>
      <c r="BL236" s="17" t="s">
        <v>236</v>
      </c>
      <c r="BM236" s="150" t="s">
        <v>1289</v>
      </c>
    </row>
    <row r="237" spans="2:65" s="13" customFormat="1" x14ac:dyDescent="0.2">
      <c r="B237" s="172"/>
      <c r="D237" s="153" t="s">
        <v>214</v>
      </c>
      <c r="E237" s="173" t="s">
        <v>1</v>
      </c>
      <c r="F237" s="174" t="s">
        <v>1290</v>
      </c>
      <c r="H237" s="173" t="s">
        <v>1</v>
      </c>
      <c r="I237" s="175"/>
      <c r="L237" s="172"/>
      <c r="M237" s="176"/>
      <c r="T237" s="177"/>
      <c r="AT237" s="173" t="s">
        <v>214</v>
      </c>
      <c r="AU237" s="173" t="s">
        <v>91</v>
      </c>
      <c r="AV237" s="13" t="s">
        <v>80</v>
      </c>
      <c r="AW237" s="13" t="s">
        <v>29</v>
      </c>
      <c r="AX237" s="13" t="s">
        <v>72</v>
      </c>
      <c r="AY237" s="173" t="s">
        <v>207</v>
      </c>
    </row>
    <row r="238" spans="2:65" s="11" customFormat="1" x14ac:dyDescent="0.2">
      <c r="B238" s="152"/>
      <c r="D238" s="153" t="s">
        <v>214</v>
      </c>
      <c r="E238" s="154" t="s">
        <v>1</v>
      </c>
      <c r="F238" s="155" t="s">
        <v>1291</v>
      </c>
      <c r="H238" s="156">
        <v>42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72</v>
      </c>
      <c r="AY238" s="154" t="s">
        <v>207</v>
      </c>
    </row>
    <row r="239" spans="2:65" s="11" customFormat="1" x14ac:dyDescent="0.2">
      <c r="B239" s="152"/>
      <c r="D239" s="153" t="s">
        <v>214</v>
      </c>
      <c r="E239" s="154" t="s">
        <v>1</v>
      </c>
      <c r="F239" s="155" t="s">
        <v>1292</v>
      </c>
      <c r="H239" s="156">
        <v>63</v>
      </c>
      <c r="I239" s="157"/>
      <c r="L239" s="152"/>
      <c r="M239" s="158"/>
      <c r="T239" s="159"/>
      <c r="AT239" s="154" t="s">
        <v>214</v>
      </c>
      <c r="AU239" s="154" t="s">
        <v>91</v>
      </c>
      <c r="AV239" s="11" t="s">
        <v>91</v>
      </c>
      <c r="AW239" s="11" t="s">
        <v>29</v>
      </c>
      <c r="AX239" s="11" t="s">
        <v>72</v>
      </c>
      <c r="AY239" s="154" t="s">
        <v>207</v>
      </c>
    </row>
    <row r="240" spans="2:65" s="11" customFormat="1" x14ac:dyDescent="0.2">
      <c r="B240" s="152"/>
      <c r="D240" s="153" t="s">
        <v>214</v>
      </c>
      <c r="E240" s="154" t="s">
        <v>1</v>
      </c>
      <c r="F240" s="155" t="s">
        <v>1293</v>
      </c>
      <c r="H240" s="156">
        <v>84</v>
      </c>
      <c r="I240" s="157"/>
      <c r="L240" s="152"/>
      <c r="M240" s="158"/>
      <c r="T240" s="159"/>
      <c r="AT240" s="154" t="s">
        <v>214</v>
      </c>
      <c r="AU240" s="154" t="s">
        <v>91</v>
      </c>
      <c r="AV240" s="11" t="s">
        <v>91</v>
      </c>
      <c r="AW240" s="11" t="s">
        <v>29</v>
      </c>
      <c r="AX240" s="11" t="s">
        <v>72</v>
      </c>
      <c r="AY240" s="154" t="s">
        <v>207</v>
      </c>
    </row>
    <row r="241" spans="2:65" s="14" customFormat="1" x14ac:dyDescent="0.2">
      <c r="B241" s="178"/>
      <c r="D241" s="153" t="s">
        <v>214</v>
      </c>
      <c r="E241" s="179" t="s">
        <v>1</v>
      </c>
      <c r="F241" s="180" t="s">
        <v>243</v>
      </c>
      <c r="H241" s="181">
        <v>189</v>
      </c>
      <c r="I241" s="182"/>
      <c r="L241" s="178"/>
      <c r="M241" s="183"/>
      <c r="T241" s="184"/>
      <c r="AT241" s="179" t="s">
        <v>214</v>
      </c>
      <c r="AU241" s="179" t="s">
        <v>91</v>
      </c>
      <c r="AV241" s="14" t="s">
        <v>236</v>
      </c>
      <c r="AW241" s="14" t="s">
        <v>29</v>
      </c>
      <c r="AX241" s="14" t="s">
        <v>80</v>
      </c>
      <c r="AY241" s="179" t="s">
        <v>207</v>
      </c>
    </row>
    <row r="242" spans="2:65" s="1" customFormat="1" ht="21.75" customHeight="1" x14ac:dyDescent="0.2">
      <c r="B242" s="137"/>
      <c r="C242" s="138" t="s">
        <v>442</v>
      </c>
      <c r="D242" s="197" t="s">
        <v>208</v>
      </c>
      <c r="E242" s="139" t="s">
        <v>807</v>
      </c>
      <c r="F242" s="140" t="s">
        <v>808</v>
      </c>
      <c r="G242" s="141" t="s">
        <v>410</v>
      </c>
      <c r="H242" s="142">
        <v>21</v>
      </c>
      <c r="I242" s="143"/>
      <c r="J242" s="144">
        <f>ROUND(I242*H242,2)</f>
        <v>0</v>
      </c>
      <c r="K242" s="145"/>
      <c r="L242" s="32"/>
      <c r="M242" s="146" t="s">
        <v>1</v>
      </c>
      <c r="N242" s="147" t="s">
        <v>38</v>
      </c>
      <c r="P242" s="148">
        <f>O242*H242</f>
        <v>0</v>
      </c>
      <c r="Q242" s="148">
        <v>1.23E-3</v>
      </c>
      <c r="R242" s="148">
        <f>Q242*H242</f>
        <v>2.5829999999999999E-2</v>
      </c>
      <c r="S242" s="148">
        <v>0</v>
      </c>
      <c r="T242" s="149">
        <f>S242*H242</f>
        <v>0</v>
      </c>
      <c r="AR242" s="150" t="s">
        <v>236</v>
      </c>
      <c r="AT242" s="150" t="s">
        <v>208</v>
      </c>
      <c r="AU242" s="150" t="s">
        <v>91</v>
      </c>
      <c r="AY242" s="17" t="s">
        <v>207</v>
      </c>
      <c r="BE242" s="151">
        <f>IF(N242="základná",J242,0)</f>
        <v>0</v>
      </c>
      <c r="BF242" s="151">
        <f>IF(N242="znížená",J242,0)</f>
        <v>0</v>
      </c>
      <c r="BG242" s="151">
        <f>IF(N242="zákl. prenesená",J242,0)</f>
        <v>0</v>
      </c>
      <c r="BH242" s="151">
        <f>IF(N242="zníž. prenesená",J242,0)</f>
        <v>0</v>
      </c>
      <c r="BI242" s="151">
        <f>IF(N242="nulová",J242,0)</f>
        <v>0</v>
      </c>
      <c r="BJ242" s="17" t="s">
        <v>91</v>
      </c>
      <c r="BK242" s="151">
        <f>ROUND(I242*H242,2)</f>
        <v>0</v>
      </c>
      <c r="BL242" s="17" t="s">
        <v>236</v>
      </c>
      <c r="BM242" s="150" t="s">
        <v>1294</v>
      </c>
    </row>
    <row r="243" spans="2:65" s="13" customFormat="1" x14ac:dyDescent="0.2">
      <c r="B243" s="172"/>
      <c r="D243" s="153" t="s">
        <v>214</v>
      </c>
      <c r="E243" s="173" t="s">
        <v>1</v>
      </c>
      <c r="F243" s="174" t="s">
        <v>1290</v>
      </c>
      <c r="H243" s="173" t="s">
        <v>1</v>
      </c>
      <c r="I243" s="175"/>
      <c r="L243" s="172"/>
      <c r="M243" s="176"/>
      <c r="T243" s="177"/>
      <c r="AT243" s="173" t="s">
        <v>214</v>
      </c>
      <c r="AU243" s="173" t="s">
        <v>91</v>
      </c>
      <c r="AV243" s="13" t="s">
        <v>80</v>
      </c>
      <c r="AW243" s="13" t="s">
        <v>29</v>
      </c>
      <c r="AX243" s="13" t="s">
        <v>72</v>
      </c>
      <c r="AY243" s="173" t="s">
        <v>207</v>
      </c>
    </row>
    <row r="244" spans="2:65" s="11" customFormat="1" x14ac:dyDescent="0.2">
      <c r="B244" s="152"/>
      <c r="D244" s="153" t="s">
        <v>214</v>
      </c>
      <c r="E244" s="154" t="s">
        <v>1</v>
      </c>
      <c r="F244" s="155" t="s">
        <v>1295</v>
      </c>
      <c r="H244" s="156">
        <v>21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29</v>
      </c>
      <c r="AX244" s="11" t="s">
        <v>80</v>
      </c>
      <c r="AY244" s="154" t="s">
        <v>207</v>
      </c>
    </row>
    <row r="245" spans="2:65" s="10" customFormat="1" ht="22.8" customHeight="1" x14ac:dyDescent="0.25">
      <c r="B245" s="127"/>
      <c r="D245" s="128" t="s">
        <v>71</v>
      </c>
      <c r="E245" s="170" t="s">
        <v>206</v>
      </c>
      <c r="F245" s="170" t="s">
        <v>811</v>
      </c>
      <c r="I245" s="130"/>
      <c r="J245" s="171">
        <f>BK245</f>
        <v>0</v>
      </c>
      <c r="L245" s="127"/>
      <c r="M245" s="132"/>
      <c r="P245" s="133">
        <f>SUM(P246:P273)</f>
        <v>0</v>
      </c>
      <c r="R245" s="133">
        <f>SUM(R246:R273)</f>
        <v>4305.8245420000003</v>
      </c>
      <c r="T245" s="134">
        <f>SUM(T246:T273)</f>
        <v>0</v>
      </c>
      <c r="AR245" s="128" t="s">
        <v>80</v>
      </c>
      <c r="AT245" s="135" t="s">
        <v>71</v>
      </c>
      <c r="AU245" s="135" t="s">
        <v>80</v>
      </c>
      <c r="AY245" s="128" t="s">
        <v>207</v>
      </c>
      <c r="BK245" s="136">
        <f>SUM(BK246:BK273)</f>
        <v>0</v>
      </c>
    </row>
    <row r="246" spans="2:65" s="1" customFormat="1" ht="24.15" customHeight="1" x14ac:dyDescent="0.2">
      <c r="B246" s="137"/>
      <c r="C246" s="138" t="s">
        <v>451</v>
      </c>
      <c r="D246" s="198" t="s">
        <v>208</v>
      </c>
      <c r="E246" s="139" t="s">
        <v>812</v>
      </c>
      <c r="F246" s="140" t="s">
        <v>813</v>
      </c>
      <c r="G246" s="141" t="s">
        <v>235</v>
      </c>
      <c r="H246" s="142">
        <v>2444.6</v>
      </c>
      <c r="I246" s="143"/>
      <c r="J246" s="144">
        <f>ROUND(I246*H246,2)</f>
        <v>0</v>
      </c>
      <c r="K246" s="145"/>
      <c r="L246" s="32"/>
      <c r="M246" s="146" t="s">
        <v>1</v>
      </c>
      <c r="N246" s="147" t="s">
        <v>38</v>
      </c>
      <c r="P246" s="148">
        <f>O246*H246</f>
        <v>0</v>
      </c>
      <c r="Q246" s="148">
        <v>0.46</v>
      </c>
      <c r="R246" s="148">
        <f>Q246*H246</f>
        <v>1124.5160000000001</v>
      </c>
      <c r="S246" s="148">
        <v>0</v>
      </c>
      <c r="T246" s="149">
        <f>S246*H246</f>
        <v>0</v>
      </c>
      <c r="AR246" s="150" t="s">
        <v>236</v>
      </c>
      <c r="AT246" s="150" t="s">
        <v>208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1296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1297</v>
      </c>
      <c r="H247" s="156">
        <v>1480.8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72</v>
      </c>
      <c r="AY247" s="154" t="s">
        <v>207</v>
      </c>
    </row>
    <row r="248" spans="2:65" s="11" customFormat="1" x14ac:dyDescent="0.2">
      <c r="B248" s="152"/>
      <c r="D248" s="153" t="s">
        <v>214</v>
      </c>
      <c r="E248" s="154" t="s">
        <v>1</v>
      </c>
      <c r="F248" s="155" t="s">
        <v>1298</v>
      </c>
      <c r="H248" s="156">
        <v>963.8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29</v>
      </c>
      <c r="AX248" s="11" t="s">
        <v>72</v>
      </c>
      <c r="AY248" s="154" t="s">
        <v>207</v>
      </c>
    </row>
    <row r="249" spans="2:65" s="14" customFormat="1" x14ac:dyDescent="0.2">
      <c r="B249" s="178"/>
      <c r="D249" s="153" t="s">
        <v>214</v>
      </c>
      <c r="E249" s="179" t="s">
        <v>1</v>
      </c>
      <c r="F249" s="180" t="s">
        <v>243</v>
      </c>
      <c r="H249" s="181">
        <v>2444.6</v>
      </c>
      <c r="I249" s="182"/>
      <c r="L249" s="178"/>
      <c r="M249" s="183"/>
      <c r="T249" s="184"/>
      <c r="AT249" s="179" t="s">
        <v>214</v>
      </c>
      <c r="AU249" s="179" t="s">
        <v>91</v>
      </c>
      <c r="AV249" s="14" t="s">
        <v>236</v>
      </c>
      <c r="AW249" s="14" t="s">
        <v>29</v>
      </c>
      <c r="AX249" s="14" t="s">
        <v>80</v>
      </c>
      <c r="AY249" s="179" t="s">
        <v>207</v>
      </c>
    </row>
    <row r="250" spans="2:65" s="1" customFormat="1" ht="24.15" customHeight="1" x14ac:dyDescent="0.2">
      <c r="B250" s="137"/>
      <c r="C250" s="138" t="s">
        <v>455</v>
      </c>
      <c r="D250" s="194" t="s">
        <v>208</v>
      </c>
      <c r="E250" s="139" t="s">
        <v>1299</v>
      </c>
      <c r="F250" s="140" t="s">
        <v>1300</v>
      </c>
      <c r="G250" s="141" t="s">
        <v>235</v>
      </c>
      <c r="H250" s="142">
        <v>132.5</v>
      </c>
      <c r="I250" s="143"/>
      <c r="J250" s="144">
        <f>ROUND(I250*H250,2)</f>
        <v>0</v>
      </c>
      <c r="K250" s="145"/>
      <c r="L250" s="32"/>
      <c r="M250" s="146" t="s">
        <v>1</v>
      </c>
      <c r="N250" s="147" t="s">
        <v>38</v>
      </c>
      <c r="P250" s="148">
        <f>O250*H250</f>
        <v>0</v>
      </c>
      <c r="Q250" s="148">
        <v>0.57499999999999996</v>
      </c>
      <c r="R250" s="148">
        <f>Q250*H250</f>
        <v>76.1875</v>
      </c>
      <c r="S250" s="148">
        <v>0</v>
      </c>
      <c r="T250" s="149">
        <f>S250*H250</f>
        <v>0</v>
      </c>
      <c r="AR250" s="150" t="s">
        <v>236</v>
      </c>
      <c r="AT250" s="150" t="s">
        <v>208</v>
      </c>
      <c r="AU250" s="150" t="s">
        <v>91</v>
      </c>
      <c r="AY250" s="17" t="s">
        <v>207</v>
      </c>
      <c r="BE250" s="151">
        <f>IF(N250="základná",J250,0)</f>
        <v>0</v>
      </c>
      <c r="BF250" s="151">
        <f>IF(N250="znížená",J250,0)</f>
        <v>0</v>
      </c>
      <c r="BG250" s="151">
        <f>IF(N250="zákl. prenesená",J250,0)</f>
        <v>0</v>
      </c>
      <c r="BH250" s="151">
        <f>IF(N250="zníž. prenesená",J250,0)</f>
        <v>0</v>
      </c>
      <c r="BI250" s="151">
        <f>IF(N250="nulová",J250,0)</f>
        <v>0</v>
      </c>
      <c r="BJ250" s="17" t="s">
        <v>91</v>
      </c>
      <c r="BK250" s="151">
        <f>ROUND(I250*H250,2)</f>
        <v>0</v>
      </c>
      <c r="BL250" s="17" t="s">
        <v>236</v>
      </c>
      <c r="BM250" s="150" t="s">
        <v>1301</v>
      </c>
    </row>
    <row r="251" spans="2:65" s="11" customFormat="1" x14ac:dyDescent="0.2">
      <c r="B251" s="152"/>
      <c r="D251" s="153" t="s">
        <v>214</v>
      </c>
      <c r="E251" s="154" t="s">
        <v>1</v>
      </c>
      <c r="F251" s="155" t="s">
        <v>1302</v>
      </c>
      <c r="H251" s="156">
        <v>132.5</v>
      </c>
      <c r="I251" s="157"/>
      <c r="L251" s="152"/>
      <c r="M251" s="158"/>
      <c r="T251" s="159"/>
      <c r="AT251" s="154" t="s">
        <v>214</v>
      </c>
      <c r="AU251" s="154" t="s">
        <v>91</v>
      </c>
      <c r="AV251" s="11" t="s">
        <v>91</v>
      </c>
      <c r="AW251" s="11" t="s">
        <v>29</v>
      </c>
      <c r="AX251" s="11" t="s">
        <v>80</v>
      </c>
      <c r="AY251" s="154" t="s">
        <v>207</v>
      </c>
    </row>
    <row r="252" spans="2:65" s="1" customFormat="1" ht="33" customHeight="1" x14ac:dyDescent="0.2">
      <c r="B252" s="137"/>
      <c r="C252" s="138" t="s">
        <v>461</v>
      </c>
      <c r="D252" s="194" t="s">
        <v>208</v>
      </c>
      <c r="E252" s="139" t="s">
        <v>1303</v>
      </c>
      <c r="F252" s="140" t="s">
        <v>1304</v>
      </c>
      <c r="G252" s="141" t="s">
        <v>235</v>
      </c>
      <c r="H252" s="142">
        <v>99.6</v>
      </c>
      <c r="I252" s="143"/>
      <c r="J252" s="144">
        <f>ROUND(I252*H252,2)</f>
        <v>0</v>
      </c>
      <c r="K252" s="145"/>
      <c r="L252" s="32"/>
      <c r="M252" s="146" t="s">
        <v>1</v>
      </c>
      <c r="N252" s="147" t="s">
        <v>38</v>
      </c>
      <c r="P252" s="148">
        <f>O252*H252</f>
        <v>0</v>
      </c>
      <c r="Q252" s="148">
        <v>0.47349000000000002</v>
      </c>
      <c r="R252" s="148">
        <f>Q252*H252</f>
        <v>47.159604000000002</v>
      </c>
      <c r="S252" s="148">
        <v>0</v>
      </c>
      <c r="T252" s="149">
        <f>S252*H252</f>
        <v>0</v>
      </c>
      <c r="AR252" s="150" t="s">
        <v>236</v>
      </c>
      <c r="AT252" s="150" t="s">
        <v>208</v>
      </c>
      <c r="AU252" s="150" t="s">
        <v>91</v>
      </c>
      <c r="AY252" s="17" t="s">
        <v>207</v>
      </c>
      <c r="BE252" s="151">
        <f>IF(N252="základná",J252,0)</f>
        <v>0</v>
      </c>
      <c r="BF252" s="151">
        <f>IF(N252="znížená",J252,0)</f>
        <v>0</v>
      </c>
      <c r="BG252" s="151">
        <f>IF(N252="zákl. prenesená",J252,0)</f>
        <v>0</v>
      </c>
      <c r="BH252" s="151">
        <f>IF(N252="zníž. prenesená",J252,0)</f>
        <v>0</v>
      </c>
      <c r="BI252" s="151">
        <f>IF(N252="nulová",J252,0)</f>
        <v>0</v>
      </c>
      <c r="BJ252" s="17" t="s">
        <v>91</v>
      </c>
      <c r="BK252" s="151">
        <f>ROUND(I252*H252,2)</f>
        <v>0</v>
      </c>
      <c r="BL252" s="17" t="s">
        <v>236</v>
      </c>
      <c r="BM252" s="150" t="s">
        <v>1305</v>
      </c>
    </row>
    <row r="253" spans="2:65" s="11" customFormat="1" x14ac:dyDescent="0.2">
      <c r="B253" s="152"/>
      <c r="D253" s="153" t="s">
        <v>214</v>
      </c>
      <c r="E253" s="154" t="s">
        <v>1</v>
      </c>
      <c r="F253" s="155" t="s">
        <v>1306</v>
      </c>
      <c r="H253" s="156">
        <v>99.6</v>
      </c>
      <c r="I253" s="157"/>
      <c r="L253" s="152"/>
      <c r="M253" s="158"/>
      <c r="T253" s="159"/>
      <c r="AT253" s="154" t="s">
        <v>214</v>
      </c>
      <c r="AU253" s="154" t="s">
        <v>91</v>
      </c>
      <c r="AV253" s="11" t="s">
        <v>91</v>
      </c>
      <c r="AW253" s="11" t="s">
        <v>29</v>
      </c>
      <c r="AX253" s="11" t="s">
        <v>80</v>
      </c>
      <c r="AY253" s="154" t="s">
        <v>207</v>
      </c>
    </row>
    <row r="254" spans="2:65" s="1" customFormat="1" ht="37.799999999999997" customHeight="1" x14ac:dyDescent="0.2">
      <c r="B254" s="137"/>
      <c r="C254" s="138" t="s">
        <v>466</v>
      </c>
      <c r="D254" s="138" t="s">
        <v>208</v>
      </c>
      <c r="E254" s="139" t="s">
        <v>1008</v>
      </c>
      <c r="F254" s="140" t="s">
        <v>1009</v>
      </c>
      <c r="G254" s="141" t="s">
        <v>235</v>
      </c>
      <c r="H254" s="142">
        <v>703.5</v>
      </c>
      <c r="I254" s="143"/>
      <c r="J254" s="144">
        <f>ROUND(I254*H254,2)</f>
        <v>0</v>
      </c>
      <c r="K254" s="145"/>
      <c r="L254" s="32"/>
      <c r="M254" s="146" t="s">
        <v>1</v>
      </c>
      <c r="N254" s="147" t="s">
        <v>38</v>
      </c>
      <c r="P254" s="148">
        <f>O254*H254</f>
        <v>0</v>
      </c>
      <c r="Q254" s="148">
        <v>0.40050000000000002</v>
      </c>
      <c r="R254" s="148">
        <f>Q254*H254</f>
        <v>281.75175000000002</v>
      </c>
      <c r="S254" s="148">
        <v>0</v>
      </c>
      <c r="T254" s="149">
        <f>S254*H254</f>
        <v>0</v>
      </c>
      <c r="AR254" s="150" t="s">
        <v>236</v>
      </c>
      <c r="AT254" s="150" t="s">
        <v>208</v>
      </c>
      <c r="AU254" s="150" t="s">
        <v>91</v>
      </c>
      <c r="AY254" s="17" t="s">
        <v>207</v>
      </c>
      <c r="BE254" s="151">
        <f>IF(N254="základná",J254,0)</f>
        <v>0</v>
      </c>
      <c r="BF254" s="151">
        <f>IF(N254="znížená",J254,0)</f>
        <v>0</v>
      </c>
      <c r="BG254" s="151">
        <f>IF(N254="zákl. prenesená",J254,0)</f>
        <v>0</v>
      </c>
      <c r="BH254" s="151">
        <f>IF(N254="zníž. prenesená",J254,0)</f>
        <v>0</v>
      </c>
      <c r="BI254" s="151">
        <f>IF(N254="nulová",J254,0)</f>
        <v>0</v>
      </c>
      <c r="BJ254" s="17" t="s">
        <v>91</v>
      </c>
      <c r="BK254" s="151">
        <f>ROUND(I254*H254,2)</f>
        <v>0</v>
      </c>
      <c r="BL254" s="17" t="s">
        <v>236</v>
      </c>
      <c r="BM254" s="150" t="s">
        <v>1307</v>
      </c>
    </row>
    <row r="255" spans="2:65" s="11" customFormat="1" x14ac:dyDescent="0.2">
      <c r="B255" s="152"/>
      <c r="D255" s="153" t="s">
        <v>214</v>
      </c>
      <c r="E255" s="154" t="s">
        <v>1</v>
      </c>
      <c r="F255" s="155" t="s">
        <v>1308</v>
      </c>
      <c r="H255" s="156">
        <v>703.5</v>
      </c>
      <c r="I255" s="157"/>
      <c r="L255" s="152"/>
      <c r="M255" s="158"/>
      <c r="T255" s="159"/>
      <c r="AT255" s="154" t="s">
        <v>214</v>
      </c>
      <c r="AU255" s="154" t="s">
        <v>91</v>
      </c>
      <c r="AV255" s="11" t="s">
        <v>91</v>
      </c>
      <c r="AW255" s="11" t="s">
        <v>29</v>
      </c>
      <c r="AX255" s="11" t="s">
        <v>80</v>
      </c>
      <c r="AY255" s="154" t="s">
        <v>207</v>
      </c>
    </row>
    <row r="256" spans="2:65" s="1" customFormat="1" ht="37.799999999999997" customHeight="1" x14ac:dyDescent="0.2">
      <c r="B256" s="137"/>
      <c r="C256" s="138" t="s">
        <v>473</v>
      </c>
      <c r="D256" s="198" t="s">
        <v>208</v>
      </c>
      <c r="E256" s="139" t="s">
        <v>1309</v>
      </c>
      <c r="F256" s="140" t="s">
        <v>1310</v>
      </c>
      <c r="G256" s="141" t="s">
        <v>235</v>
      </c>
      <c r="H256" s="142">
        <v>1204.2</v>
      </c>
      <c r="I256" s="143"/>
      <c r="J256" s="144">
        <f>ROUND(I256*H256,2)</f>
        <v>0</v>
      </c>
      <c r="K256" s="145"/>
      <c r="L256" s="32"/>
      <c r="M256" s="146" t="s">
        <v>1</v>
      </c>
      <c r="N256" s="147" t="s">
        <v>38</v>
      </c>
      <c r="P256" s="148">
        <f>O256*H256</f>
        <v>0</v>
      </c>
      <c r="Q256" s="148">
        <v>0.44762000000000002</v>
      </c>
      <c r="R256" s="148">
        <f>Q256*H256</f>
        <v>539.02400399999999</v>
      </c>
      <c r="S256" s="148">
        <v>0</v>
      </c>
      <c r="T256" s="149">
        <f>S256*H256</f>
        <v>0</v>
      </c>
      <c r="AR256" s="150" t="s">
        <v>236</v>
      </c>
      <c r="AT256" s="150" t="s">
        <v>208</v>
      </c>
      <c r="AU256" s="150" t="s">
        <v>91</v>
      </c>
      <c r="AY256" s="17" t="s">
        <v>207</v>
      </c>
      <c r="BE256" s="151">
        <f>IF(N256="základná",J256,0)</f>
        <v>0</v>
      </c>
      <c r="BF256" s="151">
        <f>IF(N256="znížená",J256,0)</f>
        <v>0</v>
      </c>
      <c r="BG256" s="151">
        <f>IF(N256="zákl. prenesená",J256,0)</f>
        <v>0</v>
      </c>
      <c r="BH256" s="151">
        <f>IF(N256="zníž. prenesená",J256,0)</f>
        <v>0</v>
      </c>
      <c r="BI256" s="151">
        <f>IF(N256="nulová",J256,0)</f>
        <v>0</v>
      </c>
      <c r="BJ256" s="17" t="s">
        <v>91</v>
      </c>
      <c r="BK256" s="151">
        <f>ROUND(I256*H256,2)</f>
        <v>0</v>
      </c>
      <c r="BL256" s="17" t="s">
        <v>236</v>
      </c>
      <c r="BM256" s="150" t="s">
        <v>1311</v>
      </c>
    </row>
    <row r="257" spans="2:65" s="11" customFormat="1" x14ac:dyDescent="0.2">
      <c r="B257" s="152"/>
      <c r="D257" s="153" t="s">
        <v>214</v>
      </c>
      <c r="E257" s="154" t="s">
        <v>1</v>
      </c>
      <c r="F257" s="155" t="s">
        <v>1312</v>
      </c>
      <c r="H257" s="156">
        <v>1204.2</v>
      </c>
      <c r="I257" s="157"/>
      <c r="L257" s="152"/>
      <c r="M257" s="158"/>
      <c r="T257" s="159"/>
      <c r="AT257" s="154" t="s">
        <v>214</v>
      </c>
      <c r="AU257" s="154" t="s">
        <v>91</v>
      </c>
      <c r="AV257" s="11" t="s">
        <v>91</v>
      </c>
      <c r="AW257" s="11" t="s">
        <v>29</v>
      </c>
      <c r="AX257" s="11" t="s">
        <v>80</v>
      </c>
      <c r="AY257" s="154" t="s">
        <v>207</v>
      </c>
    </row>
    <row r="258" spans="2:65" s="1" customFormat="1" ht="24.15" customHeight="1" x14ac:dyDescent="0.2">
      <c r="B258" s="137"/>
      <c r="C258" s="138" t="s">
        <v>479</v>
      </c>
      <c r="D258" s="138" t="s">
        <v>208</v>
      </c>
      <c r="E258" s="139" t="s">
        <v>1313</v>
      </c>
      <c r="F258" s="140" t="s">
        <v>1314</v>
      </c>
      <c r="G258" s="141" t="s">
        <v>235</v>
      </c>
      <c r="H258" s="142">
        <v>431</v>
      </c>
      <c r="I258" s="143"/>
      <c r="J258" s="144">
        <f>ROUND(I258*H258,2)</f>
        <v>0</v>
      </c>
      <c r="K258" s="145"/>
      <c r="L258" s="32"/>
      <c r="M258" s="146" t="s">
        <v>1</v>
      </c>
      <c r="N258" s="147" t="s">
        <v>38</v>
      </c>
      <c r="P258" s="148">
        <f>O258*H258</f>
        <v>0</v>
      </c>
      <c r="Q258" s="148">
        <v>0.18776000000000001</v>
      </c>
      <c r="R258" s="148">
        <f>Q258*H258</f>
        <v>80.92456</v>
      </c>
      <c r="S258" s="148">
        <v>0</v>
      </c>
      <c r="T258" s="149">
        <f>S258*H258</f>
        <v>0</v>
      </c>
      <c r="AR258" s="150" t="s">
        <v>236</v>
      </c>
      <c r="AT258" s="150" t="s">
        <v>208</v>
      </c>
      <c r="AU258" s="150" t="s">
        <v>91</v>
      </c>
      <c r="AY258" s="17" t="s">
        <v>207</v>
      </c>
      <c r="BE258" s="151">
        <f>IF(N258="základná",J258,0)</f>
        <v>0</v>
      </c>
      <c r="BF258" s="151">
        <f>IF(N258="znížená",J258,0)</f>
        <v>0</v>
      </c>
      <c r="BG258" s="151">
        <f>IF(N258="zákl. prenesená",J258,0)</f>
        <v>0</v>
      </c>
      <c r="BH258" s="151">
        <f>IF(N258="zníž. prenesená",J258,0)</f>
        <v>0</v>
      </c>
      <c r="BI258" s="151">
        <f>IF(N258="nulová",J258,0)</f>
        <v>0</v>
      </c>
      <c r="BJ258" s="17" t="s">
        <v>91</v>
      </c>
      <c r="BK258" s="151">
        <f>ROUND(I258*H258,2)</f>
        <v>0</v>
      </c>
      <c r="BL258" s="17" t="s">
        <v>236</v>
      </c>
      <c r="BM258" s="150" t="s">
        <v>1315</v>
      </c>
    </row>
    <row r="259" spans="2:65" s="11" customFormat="1" x14ac:dyDescent="0.2">
      <c r="B259" s="152"/>
      <c r="D259" s="153" t="s">
        <v>214</v>
      </c>
      <c r="E259" s="154" t="s">
        <v>1</v>
      </c>
      <c r="F259" s="155" t="s">
        <v>1316</v>
      </c>
      <c r="H259" s="156">
        <v>431</v>
      </c>
      <c r="I259" s="157"/>
      <c r="L259" s="152"/>
      <c r="M259" s="158"/>
      <c r="T259" s="159"/>
      <c r="AT259" s="154" t="s">
        <v>214</v>
      </c>
      <c r="AU259" s="154" t="s">
        <v>91</v>
      </c>
      <c r="AV259" s="11" t="s">
        <v>91</v>
      </c>
      <c r="AW259" s="11" t="s">
        <v>29</v>
      </c>
      <c r="AX259" s="11" t="s">
        <v>80</v>
      </c>
      <c r="AY259" s="154" t="s">
        <v>207</v>
      </c>
    </row>
    <row r="260" spans="2:65" s="1" customFormat="1" ht="21.75" customHeight="1" x14ac:dyDescent="0.2">
      <c r="B260" s="137"/>
      <c r="C260" s="138" t="s">
        <v>486</v>
      </c>
      <c r="D260" s="138" t="s">
        <v>208</v>
      </c>
      <c r="E260" s="139" t="s">
        <v>1317</v>
      </c>
      <c r="F260" s="140" t="s">
        <v>1318</v>
      </c>
      <c r="G260" s="141" t="s">
        <v>269</v>
      </c>
      <c r="H260" s="142">
        <v>137.80000000000001</v>
      </c>
      <c r="I260" s="143"/>
      <c r="J260" s="144">
        <f>ROUND(I260*H260,2)</f>
        <v>0</v>
      </c>
      <c r="K260" s="145"/>
      <c r="L260" s="32"/>
      <c r="M260" s="146" t="s">
        <v>1</v>
      </c>
      <c r="N260" s="147" t="s">
        <v>38</v>
      </c>
      <c r="P260" s="148">
        <f>O260*H260</f>
        <v>0</v>
      </c>
      <c r="Q260" s="148">
        <v>0</v>
      </c>
      <c r="R260" s="148">
        <f>Q260*H260</f>
        <v>0</v>
      </c>
      <c r="S260" s="148">
        <v>0</v>
      </c>
      <c r="T260" s="149">
        <f>S260*H260</f>
        <v>0</v>
      </c>
      <c r="AR260" s="150" t="s">
        <v>236</v>
      </c>
      <c r="AT260" s="150" t="s">
        <v>208</v>
      </c>
      <c r="AU260" s="150" t="s">
        <v>91</v>
      </c>
      <c r="AY260" s="17" t="s">
        <v>207</v>
      </c>
      <c r="BE260" s="151">
        <f>IF(N260="základná",J260,0)</f>
        <v>0</v>
      </c>
      <c r="BF260" s="151">
        <f>IF(N260="znížená",J260,0)</f>
        <v>0</v>
      </c>
      <c r="BG260" s="151">
        <f>IF(N260="zákl. prenesená",J260,0)</f>
        <v>0</v>
      </c>
      <c r="BH260" s="151">
        <f>IF(N260="zníž. prenesená",J260,0)</f>
        <v>0</v>
      </c>
      <c r="BI260" s="151">
        <f>IF(N260="nulová",J260,0)</f>
        <v>0</v>
      </c>
      <c r="BJ260" s="17" t="s">
        <v>91</v>
      </c>
      <c r="BK260" s="151">
        <f>ROUND(I260*H260,2)</f>
        <v>0</v>
      </c>
      <c r="BL260" s="17" t="s">
        <v>236</v>
      </c>
      <c r="BM260" s="150" t="s">
        <v>1319</v>
      </c>
    </row>
    <row r="261" spans="2:65" s="1" customFormat="1" ht="19.2" x14ac:dyDescent="0.2">
      <c r="B261" s="32"/>
      <c r="D261" s="153" t="s">
        <v>220</v>
      </c>
      <c r="F261" s="160" t="s">
        <v>1320</v>
      </c>
      <c r="I261" s="161"/>
      <c r="L261" s="32"/>
      <c r="M261" s="162"/>
      <c r="T261" s="59"/>
      <c r="AT261" s="17" t="s">
        <v>220</v>
      </c>
      <c r="AU261" s="17" t="s">
        <v>91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1321</v>
      </c>
      <c r="H262" s="156">
        <v>137.80000000000001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80</v>
      </c>
      <c r="AY262" s="154" t="s">
        <v>207</v>
      </c>
    </row>
    <row r="263" spans="2:65" s="1" customFormat="1" ht="33" customHeight="1" x14ac:dyDescent="0.2">
      <c r="B263" s="137"/>
      <c r="C263" s="138" t="s">
        <v>491</v>
      </c>
      <c r="D263" s="194" t="s">
        <v>208</v>
      </c>
      <c r="E263" s="139" t="s">
        <v>1322</v>
      </c>
      <c r="F263" s="140" t="s">
        <v>1323</v>
      </c>
      <c r="G263" s="141" t="s">
        <v>235</v>
      </c>
      <c r="H263" s="142">
        <v>99.6</v>
      </c>
      <c r="I263" s="143"/>
      <c r="J263" s="144">
        <f>ROUND(I263*H263,2)</f>
        <v>0</v>
      </c>
      <c r="K263" s="145"/>
      <c r="L263" s="32"/>
      <c r="M263" s="146" t="s">
        <v>1</v>
      </c>
      <c r="N263" s="147" t="s">
        <v>38</v>
      </c>
      <c r="P263" s="148">
        <f>O263*H263</f>
        <v>0</v>
      </c>
      <c r="Q263" s="148">
        <v>0.50183</v>
      </c>
      <c r="R263" s="148">
        <f>Q263*H263</f>
        <v>49.982267999999998</v>
      </c>
      <c r="S263" s="148">
        <v>0</v>
      </c>
      <c r="T263" s="149">
        <f>S263*H263</f>
        <v>0</v>
      </c>
      <c r="AR263" s="150" t="s">
        <v>236</v>
      </c>
      <c r="AT263" s="150" t="s">
        <v>208</v>
      </c>
      <c r="AU263" s="150" t="s">
        <v>91</v>
      </c>
      <c r="AY263" s="17" t="s">
        <v>207</v>
      </c>
      <c r="BE263" s="151">
        <f>IF(N263="základná",J263,0)</f>
        <v>0</v>
      </c>
      <c r="BF263" s="151">
        <f>IF(N263="znížená",J263,0)</f>
        <v>0</v>
      </c>
      <c r="BG263" s="151">
        <f>IF(N263="zákl. prenesená",J263,0)</f>
        <v>0</v>
      </c>
      <c r="BH263" s="151">
        <f>IF(N263="zníž. prenesená",J263,0)</f>
        <v>0</v>
      </c>
      <c r="BI263" s="151">
        <f>IF(N263="nulová",J263,0)</f>
        <v>0</v>
      </c>
      <c r="BJ263" s="17" t="s">
        <v>91</v>
      </c>
      <c r="BK263" s="151">
        <f>ROUND(I263*H263,2)</f>
        <v>0</v>
      </c>
      <c r="BL263" s="17" t="s">
        <v>236</v>
      </c>
      <c r="BM263" s="150" t="s">
        <v>1324</v>
      </c>
    </row>
    <row r="264" spans="2:65" s="11" customFormat="1" x14ac:dyDescent="0.2">
      <c r="B264" s="152"/>
      <c r="D264" s="153" t="s">
        <v>214</v>
      </c>
      <c r="E264" s="154" t="s">
        <v>1</v>
      </c>
      <c r="F264" s="155" t="s">
        <v>1306</v>
      </c>
      <c r="H264" s="156">
        <v>99.6</v>
      </c>
      <c r="I264" s="157"/>
      <c r="L264" s="152"/>
      <c r="M264" s="158"/>
      <c r="T264" s="159"/>
      <c r="AT264" s="154" t="s">
        <v>214</v>
      </c>
      <c r="AU264" s="154" t="s">
        <v>91</v>
      </c>
      <c r="AV264" s="11" t="s">
        <v>91</v>
      </c>
      <c r="AW264" s="11" t="s">
        <v>29</v>
      </c>
      <c r="AX264" s="11" t="s">
        <v>80</v>
      </c>
      <c r="AY264" s="154" t="s">
        <v>207</v>
      </c>
    </row>
    <row r="265" spans="2:65" s="1" customFormat="1" ht="24.15" customHeight="1" x14ac:dyDescent="0.2">
      <c r="B265" s="137"/>
      <c r="C265" s="138" t="s">
        <v>496</v>
      </c>
      <c r="D265" s="198" t="s">
        <v>208</v>
      </c>
      <c r="E265" s="139" t="s">
        <v>1325</v>
      </c>
      <c r="F265" s="140" t="s">
        <v>1326</v>
      </c>
      <c r="G265" s="141" t="s">
        <v>235</v>
      </c>
      <c r="H265" s="142">
        <v>1157.4000000000001</v>
      </c>
      <c r="I265" s="143"/>
      <c r="J265" s="144">
        <f>ROUND(I265*H265,2)</f>
        <v>0</v>
      </c>
      <c r="K265" s="145"/>
      <c r="L265" s="32"/>
      <c r="M265" s="146" t="s">
        <v>1</v>
      </c>
      <c r="N265" s="147" t="s">
        <v>38</v>
      </c>
      <c r="P265" s="148">
        <f>O265*H265</f>
        <v>0</v>
      </c>
      <c r="Q265" s="148">
        <v>0.69899</v>
      </c>
      <c r="R265" s="148">
        <f>Q265*H265</f>
        <v>809.01102600000002</v>
      </c>
      <c r="S265" s="148">
        <v>0</v>
      </c>
      <c r="T265" s="149">
        <f>S265*H265</f>
        <v>0</v>
      </c>
      <c r="AR265" s="150" t="s">
        <v>236</v>
      </c>
      <c r="AT265" s="150" t="s">
        <v>208</v>
      </c>
      <c r="AU265" s="150" t="s">
        <v>91</v>
      </c>
      <c r="AY265" s="17" t="s">
        <v>207</v>
      </c>
      <c r="BE265" s="151">
        <f>IF(N265="základná",J265,0)</f>
        <v>0</v>
      </c>
      <c r="BF265" s="151">
        <f>IF(N265="znížená",J265,0)</f>
        <v>0</v>
      </c>
      <c r="BG265" s="151">
        <f>IF(N265="zákl. prenesená",J265,0)</f>
        <v>0</v>
      </c>
      <c r="BH265" s="151">
        <f>IF(N265="zníž. prenesená",J265,0)</f>
        <v>0</v>
      </c>
      <c r="BI265" s="151">
        <f>IF(N265="nulová",J265,0)</f>
        <v>0</v>
      </c>
      <c r="BJ265" s="17" t="s">
        <v>91</v>
      </c>
      <c r="BK265" s="151">
        <f>ROUND(I265*H265,2)</f>
        <v>0</v>
      </c>
      <c r="BL265" s="17" t="s">
        <v>236</v>
      </c>
      <c r="BM265" s="150" t="s">
        <v>1327</v>
      </c>
    </row>
    <row r="266" spans="2:65" s="11" customFormat="1" x14ac:dyDescent="0.2">
      <c r="B266" s="152"/>
      <c r="D266" s="153" t="s">
        <v>214</v>
      </c>
      <c r="E266" s="154" t="s">
        <v>1</v>
      </c>
      <c r="F266" s="155" t="s">
        <v>1328</v>
      </c>
      <c r="H266" s="156">
        <v>1157.4000000000001</v>
      </c>
      <c r="I266" s="157"/>
      <c r="L266" s="152"/>
      <c r="M266" s="158"/>
      <c r="T266" s="159"/>
      <c r="AT266" s="154" t="s">
        <v>214</v>
      </c>
      <c r="AU266" s="154" t="s">
        <v>91</v>
      </c>
      <c r="AV266" s="11" t="s">
        <v>91</v>
      </c>
      <c r="AW266" s="11" t="s">
        <v>29</v>
      </c>
      <c r="AX266" s="11" t="s">
        <v>80</v>
      </c>
      <c r="AY266" s="154" t="s">
        <v>207</v>
      </c>
    </row>
    <row r="267" spans="2:65" s="1" customFormat="1" ht="24.15" customHeight="1" x14ac:dyDescent="0.2">
      <c r="B267" s="137"/>
      <c r="C267" s="138" t="s">
        <v>499</v>
      </c>
      <c r="D267" s="138" t="s">
        <v>208</v>
      </c>
      <c r="E267" s="139" t="s">
        <v>1016</v>
      </c>
      <c r="F267" s="140" t="s">
        <v>1017</v>
      </c>
      <c r="G267" s="141" t="s">
        <v>235</v>
      </c>
      <c r="H267" s="142">
        <v>657.6</v>
      </c>
      <c r="I267" s="143"/>
      <c r="J267" s="144">
        <f>ROUND(I267*H267,2)</f>
        <v>0</v>
      </c>
      <c r="K267" s="145"/>
      <c r="L267" s="32"/>
      <c r="M267" s="146" t="s">
        <v>1</v>
      </c>
      <c r="N267" s="147" t="s">
        <v>38</v>
      </c>
      <c r="P267" s="148">
        <f>O267*H267</f>
        <v>0</v>
      </c>
      <c r="Q267" s="148">
        <v>0.60504999999999998</v>
      </c>
      <c r="R267" s="148">
        <f>Q267*H267</f>
        <v>397.88087999999999</v>
      </c>
      <c r="S267" s="148">
        <v>0</v>
      </c>
      <c r="T267" s="149">
        <f>S267*H267</f>
        <v>0</v>
      </c>
      <c r="AR267" s="150" t="s">
        <v>236</v>
      </c>
      <c r="AT267" s="150" t="s">
        <v>208</v>
      </c>
      <c r="AU267" s="150" t="s">
        <v>91</v>
      </c>
      <c r="AY267" s="17" t="s">
        <v>207</v>
      </c>
      <c r="BE267" s="151">
        <f>IF(N267="základná",J267,0)</f>
        <v>0</v>
      </c>
      <c r="BF267" s="151">
        <f>IF(N267="znížená",J267,0)</f>
        <v>0</v>
      </c>
      <c r="BG267" s="151">
        <f>IF(N267="zákl. prenesená",J267,0)</f>
        <v>0</v>
      </c>
      <c r="BH267" s="151">
        <f>IF(N267="zníž. prenesená",J267,0)</f>
        <v>0</v>
      </c>
      <c r="BI267" s="151">
        <f>IF(N267="nulová",J267,0)</f>
        <v>0</v>
      </c>
      <c r="BJ267" s="17" t="s">
        <v>91</v>
      </c>
      <c r="BK267" s="151">
        <f>ROUND(I267*H267,2)</f>
        <v>0</v>
      </c>
      <c r="BL267" s="17" t="s">
        <v>236</v>
      </c>
      <c r="BM267" s="150" t="s">
        <v>1329</v>
      </c>
    </row>
    <row r="268" spans="2:65" s="11" customFormat="1" x14ac:dyDescent="0.2">
      <c r="B268" s="152"/>
      <c r="D268" s="153" t="s">
        <v>214</v>
      </c>
      <c r="E268" s="154" t="s">
        <v>1</v>
      </c>
      <c r="F268" s="155" t="s">
        <v>1330</v>
      </c>
      <c r="H268" s="156">
        <v>657.6</v>
      </c>
      <c r="I268" s="157"/>
      <c r="L268" s="152"/>
      <c r="M268" s="158"/>
      <c r="T268" s="159"/>
      <c r="AT268" s="154" t="s">
        <v>214</v>
      </c>
      <c r="AU268" s="154" t="s">
        <v>91</v>
      </c>
      <c r="AV268" s="11" t="s">
        <v>91</v>
      </c>
      <c r="AW268" s="11" t="s">
        <v>29</v>
      </c>
      <c r="AX268" s="11" t="s">
        <v>80</v>
      </c>
      <c r="AY268" s="154" t="s">
        <v>207</v>
      </c>
    </row>
    <row r="269" spans="2:65" s="1" customFormat="1" ht="16.5" customHeight="1" x14ac:dyDescent="0.2">
      <c r="B269" s="137"/>
      <c r="C269" s="138" t="s">
        <v>507</v>
      </c>
      <c r="D269" s="198" t="s">
        <v>208</v>
      </c>
      <c r="E269" s="139" t="s">
        <v>1331</v>
      </c>
      <c r="F269" s="140" t="s">
        <v>1332</v>
      </c>
      <c r="G269" s="141" t="s">
        <v>235</v>
      </c>
      <c r="H269" s="142">
        <v>1815</v>
      </c>
      <c r="I269" s="143"/>
      <c r="J269" s="144">
        <f>ROUND(I269*H269,2)</f>
        <v>0</v>
      </c>
      <c r="K269" s="145"/>
      <c r="L269" s="32"/>
      <c r="M269" s="146" t="s">
        <v>1</v>
      </c>
      <c r="N269" s="147" t="s">
        <v>38</v>
      </c>
      <c r="P269" s="148">
        <f>O269*H269</f>
        <v>0</v>
      </c>
      <c r="Q269" s="148">
        <v>0.49553000000000003</v>
      </c>
      <c r="R269" s="148">
        <f>Q269*H269</f>
        <v>899.38695000000007</v>
      </c>
      <c r="S269" s="148">
        <v>0</v>
      </c>
      <c r="T269" s="149">
        <f>S269*H269</f>
        <v>0</v>
      </c>
      <c r="AR269" s="150" t="s">
        <v>236</v>
      </c>
      <c r="AT269" s="150" t="s">
        <v>208</v>
      </c>
      <c r="AU269" s="150" t="s">
        <v>91</v>
      </c>
      <c r="AY269" s="17" t="s">
        <v>207</v>
      </c>
      <c r="BE269" s="151">
        <f>IF(N269="základná",J269,0)</f>
        <v>0</v>
      </c>
      <c r="BF269" s="151">
        <f>IF(N269="znížená",J269,0)</f>
        <v>0</v>
      </c>
      <c r="BG269" s="151">
        <f>IF(N269="zákl. prenesená",J269,0)</f>
        <v>0</v>
      </c>
      <c r="BH269" s="151">
        <f>IF(N269="zníž. prenesená",J269,0)</f>
        <v>0</v>
      </c>
      <c r="BI269" s="151">
        <f>IF(N269="nulová",J269,0)</f>
        <v>0</v>
      </c>
      <c r="BJ269" s="17" t="s">
        <v>91</v>
      </c>
      <c r="BK269" s="151">
        <f>ROUND(I269*H269,2)</f>
        <v>0</v>
      </c>
      <c r="BL269" s="17" t="s">
        <v>236</v>
      </c>
      <c r="BM269" s="150" t="s">
        <v>1333</v>
      </c>
    </row>
    <row r="270" spans="2:65" s="1" customFormat="1" ht="19.2" x14ac:dyDescent="0.2">
      <c r="B270" s="32"/>
      <c r="D270" s="153" t="s">
        <v>220</v>
      </c>
      <c r="F270" s="160" t="s">
        <v>1334</v>
      </c>
      <c r="I270" s="161"/>
      <c r="L270" s="32"/>
      <c r="M270" s="162"/>
      <c r="T270" s="59"/>
      <c r="AT270" s="17" t="s">
        <v>220</v>
      </c>
      <c r="AU270" s="17" t="s">
        <v>91</v>
      </c>
    </row>
    <row r="271" spans="2:65" s="11" customFormat="1" x14ac:dyDescent="0.2">
      <c r="B271" s="152"/>
      <c r="D271" s="153" t="s">
        <v>214</v>
      </c>
      <c r="E271" s="154" t="s">
        <v>1</v>
      </c>
      <c r="F271" s="155" t="s">
        <v>1328</v>
      </c>
      <c r="H271" s="156">
        <v>1157.4000000000001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72</v>
      </c>
      <c r="AY271" s="154" t="s">
        <v>207</v>
      </c>
    </row>
    <row r="272" spans="2:65" s="11" customFormat="1" x14ac:dyDescent="0.2">
      <c r="B272" s="152"/>
      <c r="D272" s="153" t="s">
        <v>214</v>
      </c>
      <c r="E272" s="154" t="s">
        <v>1</v>
      </c>
      <c r="F272" s="155" t="s">
        <v>1330</v>
      </c>
      <c r="H272" s="156">
        <v>657.6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4" customFormat="1" x14ac:dyDescent="0.2">
      <c r="B273" s="178"/>
      <c r="D273" s="153" t="s">
        <v>214</v>
      </c>
      <c r="E273" s="179" t="s">
        <v>1</v>
      </c>
      <c r="F273" s="180" t="s">
        <v>243</v>
      </c>
      <c r="H273" s="181">
        <v>1815</v>
      </c>
      <c r="I273" s="182"/>
      <c r="L273" s="178"/>
      <c r="M273" s="183"/>
      <c r="T273" s="184"/>
      <c r="AT273" s="179" t="s">
        <v>214</v>
      </c>
      <c r="AU273" s="179" t="s">
        <v>91</v>
      </c>
      <c r="AV273" s="14" t="s">
        <v>236</v>
      </c>
      <c r="AW273" s="14" t="s">
        <v>29</v>
      </c>
      <c r="AX273" s="14" t="s">
        <v>80</v>
      </c>
      <c r="AY273" s="179" t="s">
        <v>207</v>
      </c>
    </row>
    <row r="274" spans="2:65" s="10" customFormat="1" ht="22.8" customHeight="1" x14ac:dyDescent="0.25">
      <c r="B274" s="127"/>
      <c r="D274" s="128" t="s">
        <v>71</v>
      </c>
      <c r="E274" s="170" t="s">
        <v>324</v>
      </c>
      <c r="F274" s="170" t="s">
        <v>472</v>
      </c>
      <c r="I274" s="130"/>
      <c r="J274" s="171">
        <f>BK274</f>
        <v>0</v>
      </c>
      <c r="L274" s="127"/>
      <c r="M274" s="132"/>
      <c r="P274" s="133">
        <f>SUM(P275:P333)</f>
        <v>0</v>
      </c>
      <c r="R274" s="133">
        <f>SUM(R275:R333)</f>
        <v>69.775879000000003</v>
      </c>
      <c r="T274" s="134">
        <f>SUM(T275:T333)</f>
        <v>0</v>
      </c>
      <c r="AR274" s="128" t="s">
        <v>80</v>
      </c>
      <c r="AT274" s="135" t="s">
        <v>71</v>
      </c>
      <c r="AU274" s="135" t="s">
        <v>80</v>
      </c>
      <c r="AY274" s="128" t="s">
        <v>207</v>
      </c>
      <c r="BK274" s="136">
        <f>SUM(BK275:BK333)</f>
        <v>0</v>
      </c>
    </row>
    <row r="275" spans="2:65" s="1" customFormat="1" ht="37.799999999999997" customHeight="1" x14ac:dyDescent="0.2">
      <c r="B275" s="137"/>
      <c r="C275" s="138" t="s">
        <v>512</v>
      </c>
      <c r="D275" s="138" t="s">
        <v>208</v>
      </c>
      <c r="E275" s="139" t="s">
        <v>1023</v>
      </c>
      <c r="F275" s="140" t="s">
        <v>1024</v>
      </c>
      <c r="G275" s="141" t="s">
        <v>410</v>
      </c>
      <c r="H275" s="142">
        <v>137.80000000000001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</v>
      </c>
      <c r="R275" s="148">
        <f>Q275*H275</f>
        <v>0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1335</v>
      </c>
    </row>
    <row r="276" spans="2:65" s="11" customFormat="1" x14ac:dyDescent="0.2">
      <c r="B276" s="152"/>
      <c r="D276" s="153" t="s">
        <v>214</v>
      </c>
      <c r="E276" s="154" t="s">
        <v>1</v>
      </c>
      <c r="F276" s="155" t="s">
        <v>1336</v>
      </c>
      <c r="H276" s="156">
        <v>137.80000000000001</v>
      </c>
      <c r="I276" s="157"/>
      <c r="L276" s="152"/>
      <c r="M276" s="158"/>
      <c r="T276" s="159"/>
      <c r="AT276" s="154" t="s">
        <v>214</v>
      </c>
      <c r="AU276" s="154" t="s">
        <v>91</v>
      </c>
      <c r="AV276" s="11" t="s">
        <v>91</v>
      </c>
      <c r="AW276" s="11" t="s">
        <v>29</v>
      </c>
      <c r="AX276" s="11" t="s">
        <v>80</v>
      </c>
      <c r="AY276" s="154" t="s">
        <v>207</v>
      </c>
    </row>
    <row r="277" spans="2:65" s="1" customFormat="1" ht="37.799999999999997" customHeight="1" x14ac:dyDescent="0.2">
      <c r="B277" s="137"/>
      <c r="C277" s="206" t="s">
        <v>517</v>
      </c>
      <c r="D277" s="206" t="s">
        <v>742</v>
      </c>
      <c r="E277" s="207" t="s">
        <v>1028</v>
      </c>
      <c r="F277" s="208" t="s">
        <v>1029</v>
      </c>
      <c r="G277" s="209" t="s">
        <v>410</v>
      </c>
      <c r="H277" s="210">
        <v>137.80000000000001</v>
      </c>
      <c r="I277" s="211"/>
      <c r="J277" s="212">
        <f>ROUND(I277*H277,2)</f>
        <v>0</v>
      </c>
      <c r="K277" s="213"/>
      <c r="L277" s="214"/>
      <c r="M277" s="215" t="s">
        <v>1</v>
      </c>
      <c r="N277" s="216" t="s">
        <v>38</v>
      </c>
      <c r="P277" s="148">
        <f>O277*H277</f>
        <v>0</v>
      </c>
      <c r="Q277" s="148">
        <v>4.7030000000000002E-2</v>
      </c>
      <c r="R277" s="148">
        <f>Q277*H277</f>
        <v>6.4807340000000009</v>
      </c>
      <c r="S277" s="148">
        <v>0</v>
      </c>
      <c r="T277" s="149">
        <f>S277*H277</f>
        <v>0</v>
      </c>
      <c r="AR277" s="150" t="s">
        <v>320</v>
      </c>
      <c r="AT277" s="150" t="s">
        <v>742</v>
      </c>
      <c r="AU277" s="150" t="s">
        <v>91</v>
      </c>
      <c r="AY277" s="17" t="s">
        <v>207</v>
      </c>
      <c r="BE277" s="151">
        <f>IF(N277="základná",J277,0)</f>
        <v>0</v>
      </c>
      <c r="BF277" s="151">
        <f>IF(N277="znížená",J277,0)</f>
        <v>0</v>
      </c>
      <c r="BG277" s="151">
        <f>IF(N277="zákl. prenesená",J277,0)</f>
        <v>0</v>
      </c>
      <c r="BH277" s="151">
        <f>IF(N277="zníž. prenesená",J277,0)</f>
        <v>0</v>
      </c>
      <c r="BI277" s="151">
        <f>IF(N277="nulová",J277,0)</f>
        <v>0</v>
      </c>
      <c r="BJ277" s="17" t="s">
        <v>91</v>
      </c>
      <c r="BK277" s="151">
        <f>ROUND(I277*H277,2)</f>
        <v>0</v>
      </c>
      <c r="BL277" s="17" t="s">
        <v>236</v>
      </c>
      <c r="BM277" s="150" t="s">
        <v>1337</v>
      </c>
    </row>
    <row r="278" spans="2:65" s="1" customFormat="1" ht="16.5" customHeight="1" x14ac:dyDescent="0.2">
      <c r="B278" s="137"/>
      <c r="C278" s="138" t="s">
        <v>523</v>
      </c>
      <c r="D278" s="138" t="s">
        <v>208</v>
      </c>
      <c r="E278" s="139" t="s">
        <v>1338</v>
      </c>
      <c r="F278" s="140" t="s">
        <v>1339</v>
      </c>
      <c r="G278" s="141" t="s">
        <v>247</v>
      </c>
      <c r="H278" s="142">
        <v>16</v>
      </c>
      <c r="I278" s="143"/>
      <c r="J278" s="144">
        <f>ROUND(I278*H278,2)</f>
        <v>0</v>
      </c>
      <c r="K278" s="145"/>
      <c r="L278" s="32"/>
      <c r="M278" s="146" t="s">
        <v>1</v>
      </c>
      <c r="N278" s="147" t="s">
        <v>38</v>
      </c>
      <c r="P278" s="148">
        <f>O278*H278</f>
        <v>0</v>
      </c>
      <c r="Q278" s="148">
        <v>0.15756000000000001</v>
      </c>
      <c r="R278" s="148">
        <f>Q278*H278</f>
        <v>2.5209600000000001</v>
      </c>
      <c r="S278" s="148">
        <v>0</v>
      </c>
      <c r="T278" s="149">
        <f>S278*H278</f>
        <v>0</v>
      </c>
      <c r="AR278" s="150" t="s">
        <v>236</v>
      </c>
      <c r="AT278" s="150" t="s">
        <v>208</v>
      </c>
      <c r="AU278" s="150" t="s">
        <v>91</v>
      </c>
      <c r="AY278" s="17" t="s">
        <v>207</v>
      </c>
      <c r="BE278" s="151">
        <f>IF(N278="základná",J278,0)</f>
        <v>0</v>
      </c>
      <c r="BF278" s="151">
        <f>IF(N278="znížená",J278,0)</f>
        <v>0</v>
      </c>
      <c r="BG278" s="151">
        <f>IF(N278="zákl. prenesená",J278,0)</f>
        <v>0</v>
      </c>
      <c r="BH278" s="151">
        <f>IF(N278="zníž. prenesená",J278,0)</f>
        <v>0</v>
      </c>
      <c r="BI278" s="151">
        <f>IF(N278="nulová",J278,0)</f>
        <v>0</v>
      </c>
      <c r="BJ278" s="17" t="s">
        <v>91</v>
      </c>
      <c r="BK278" s="151">
        <f>ROUND(I278*H278,2)</f>
        <v>0</v>
      </c>
      <c r="BL278" s="17" t="s">
        <v>236</v>
      </c>
      <c r="BM278" s="150" t="s">
        <v>1340</v>
      </c>
    </row>
    <row r="279" spans="2:65" s="11" customFormat="1" x14ac:dyDescent="0.2">
      <c r="B279" s="152"/>
      <c r="D279" s="153" t="s">
        <v>214</v>
      </c>
      <c r="E279" s="154" t="s">
        <v>1</v>
      </c>
      <c r="F279" s="155" t="s">
        <v>1341</v>
      </c>
      <c r="H279" s="156">
        <v>16</v>
      </c>
      <c r="I279" s="157"/>
      <c r="L279" s="152"/>
      <c r="M279" s="158"/>
      <c r="T279" s="159"/>
      <c r="AT279" s="154" t="s">
        <v>214</v>
      </c>
      <c r="AU279" s="154" t="s">
        <v>91</v>
      </c>
      <c r="AV279" s="11" t="s">
        <v>91</v>
      </c>
      <c r="AW279" s="11" t="s">
        <v>29</v>
      </c>
      <c r="AX279" s="11" t="s">
        <v>80</v>
      </c>
      <c r="AY279" s="154" t="s">
        <v>207</v>
      </c>
    </row>
    <row r="280" spans="2:65" s="1" customFormat="1" ht="16.5" customHeight="1" x14ac:dyDescent="0.2">
      <c r="B280" s="137"/>
      <c r="C280" s="206" t="s">
        <v>527</v>
      </c>
      <c r="D280" s="206" t="s">
        <v>742</v>
      </c>
      <c r="E280" s="207" t="s">
        <v>1342</v>
      </c>
      <c r="F280" s="208" t="s">
        <v>1343</v>
      </c>
      <c r="G280" s="209" t="s">
        <v>247</v>
      </c>
      <c r="H280" s="210">
        <v>16</v>
      </c>
      <c r="I280" s="211"/>
      <c r="J280" s="212">
        <f>ROUND(I280*H280,2)</f>
        <v>0</v>
      </c>
      <c r="K280" s="213"/>
      <c r="L280" s="214"/>
      <c r="M280" s="215" t="s">
        <v>1</v>
      </c>
      <c r="N280" s="216" t="s">
        <v>38</v>
      </c>
      <c r="P280" s="148">
        <f>O280*H280</f>
        <v>0</v>
      </c>
      <c r="Q280" s="148">
        <v>1.5E-3</v>
      </c>
      <c r="R280" s="148">
        <f>Q280*H280</f>
        <v>2.4E-2</v>
      </c>
      <c r="S280" s="148">
        <v>0</v>
      </c>
      <c r="T280" s="149">
        <f>S280*H280</f>
        <v>0</v>
      </c>
      <c r="AR280" s="150" t="s">
        <v>320</v>
      </c>
      <c r="AT280" s="150" t="s">
        <v>742</v>
      </c>
      <c r="AU280" s="150" t="s">
        <v>91</v>
      </c>
      <c r="AY280" s="17" t="s">
        <v>207</v>
      </c>
      <c r="BE280" s="151">
        <f>IF(N280="základná",J280,0)</f>
        <v>0</v>
      </c>
      <c r="BF280" s="151">
        <f>IF(N280="znížená",J280,0)</f>
        <v>0</v>
      </c>
      <c r="BG280" s="151">
        <f>IF(N280="zákl. prenesená",J280,0)</f>
        <v>0</v>
      </c>
      <c r="BH280" s="151">
        <f>IF(N280="zníž. prenesená",J280,0)</f>
        <v>0</v>
      </c>
      <c r="BI280" s="151">
        <f>IF(N280="nulová",J280,0)</f>
        <v>0</v>
      </c>
      <c r="BJ280" s="17" t="s">
        <v>91</v>
      </c>
      <c r="BK280" s="151">
        <f>ROUND(I280*H280,2)</f>
        <v>0</v>
      </c>
      <c r="BL280" s="17" t="s">
        <v>236</v>
      </c>
      <c r="BM280" s="150" t="s">
        <v>1344</v>
      </c>
    </row>
    <row r="281" spans="2:65" s="1" customFormat="1" ht="24.15" customHeight="1" x14ac:dyDescent="0.2">
      <c r="B281" s="137"/>
      <c r="C281" s="138" t="s">
        <v>535</v>
      </c>
      <c r="D281" s="138" t="s">
        <v>208</v>
      </c>
      <c r="E281" s="139" t="s">
        <v>1345</v>
      </c>
      <c r="F281" s="140" t="s">
        <v>1346</v>
      </c>
      <c r="G281" s="141" t="s">
        <v>247</v>
      </c>
      <c r="H281" s="142">
        <v>21</v>
      </c>
      <c r="I281" s="143"/>
      <c r="J281" s="144">
        <f>ROUND(I281*H281,2)</f>
        <v>0</v>
      </c>
      <c r="K281" s="145"/>
      <c r="L281" s="32"/>
      <c r="M281" s="146" t="s">
        <v>1</v>
      </c>
      <c r="N281" s="147" t="s">
        <v>38</v>
      </c>
      <c r="P281" s="148">
        <f>O281*H281</f>
        <v>0</v>
      </c>
      <c r="Q281" s="148">
        <v>2.5000000000000001E-4</v>
      </c>
      <c r="R281" s="148">
        <f>Q281*H281</f>
        <v>5.2500000000000003E-3</v>
      </c>
      <c r="S281" s="148">
        <v>0</v>
      </c>
      <c r="T281" s="149">
        <f>S281*H281</f>
        <v>0</v>
      </c>
      <c r="AR281" s="150" t="s">
        <v>236</v>
      </c>
      <c r="AT281" s="150" t="s">
        <v>208</v>
      </c>
      <c r="AU281" s="150" t="s">
        <v>91</v>
      </c>
      <c r="AY281" s="17" t="s">
        <v>207</v>
      </c>
      <c r="BE281" s="151">
        <f>IF(N281="základná",J281,0)</f>
        <v>0</v>
      </c>
      <c r="BF281" s="151">
        <f>IF(N281="znížená",J281,0)</f>
        <v>0</v>
      </c>
      <c r="BG281" s="151">
        <f>IF(N281="zákl. prenesená",J281,0)</f>
        <v>0</v>
      </c>
      <c r="BH281" s="151">
        <f>IF(N281="zníž. prenesená",J281,0)</f>
        <v>0</v>
      </c>
      <c r="BI281" s="151">
        <f>IF(N281="nulová",J281,0)</f>
        <v>0</v>
      </c>
      <c r="BJ281" s="17" t="s">
        <v>91</v>
      </c>
      <c r="BK281" s="151">
        <f>ROUND(I281*H281,2)</f>
        <v>0</v>
      </c>
      <c r="BL281" s="17" t="s">
        <v>236</v>
      </c>
      <c r="BM281" s="150" t="s">
        <v>1347</v>
      </c>
    </row>
    <row r="282" spans="2:65" s="1" customFormat="1" ht="19.2" x14ac:dyDescent="0.2">
      <c r="B282" s="32"/>
      <c r="D282" s="153" t="s">
        <v>220</v>
      </c>
      <c r="F282" s="160" t="s">
        <v>1348</v>
      </c>
      <c r="I282" s="161"/>
      <c r="L282" s="32"/>
      <c r="M282" s="162"/>
      <c r="T282" s="59"/>
      <c r="AT282" s="17" t="s">
        <v>220</v>
      </c>
      <c r="AU282" s="17" t="s">
        <v>91</v>
      </c>
    </row>
    <row r="283" spans="2:65" s="11" customFormat="1" x14ac:dyDescent="0.2">
      <c r="B283" s="152"/>
      <c r="D283" s="153" t="s">
        <v>214</v>
      </c>
      <c r="E283" s="154" t="s">
        <v>1</v>
      </c>
      <c r="F283" s="155" t="s">
        <v>1349</v>
      </c>
      <c r="H283" s="156">
        <v>21</v>
      </c>
      <c r="I283" s="157"/>
      <c r="L283" s="152"/>
      <c r="M283" s="158"/>
      <c r="T283" s="159"/>
      <c r="AT283" s="154" t="s">
        <v>214</v>
      </c>
      <c r="AU283" s="154" t="s">
        <v>91</v>
      </c>
      <c r="AV283" s="11" t="s">
        <v>91</v>
      </c>
      <c r="AW283" s="11" t="s">
        <v>29</v>
      </c>
      <c r="AX283" s="11" t="s">
        <v>80</v>
      </c>
      <c r="AY283" s="154" t="s">
        <v>207</v>
      </c>
    </row>
    <row r="284" spans="2:65" s="1" customFormat="1" ht="33" customHeight="1" x14ac:dyDescent="0.2">
      <c r="B284" s="137"/>
      <c r="C284" s="138" t="s">
        <v>541</v>
      </c>
      <c r="D284" s="138" t="s">
        <v>208</v>
      </c>
      <c r="E284" s="139" t="s">
        <v>1350</v>
      </c>
      <c r="F284" s="140" t="s">
        <v>1351</v>
      </c>
      <c r="G284" s="141" t="s">
        <v>410</v>
      </c>
      <c r="H284" s="142">
        <v>111.3</v>
      </c>
      <c r="I284" s="143"/>
      <c r="J284" s="144">
        <f>ROUND(I284*H284,2)</f>
        <v>0</v>
      </c>
      <c r="K284" s="145"/>
      <c r="L284" s="32"/>
      <c r="M284" s="146" t="s">
        <v>1</v>
      </c>
      <c r="N284" s="147" t="s">
        <v>38</v>
      </c>
      <c r="P284" s="148">
        <f>O284*H284</f>
        <v>0</v>
      </c>
      <c r="Q284" s="148">
        <v>0.20624000000000001</v>
      </c>
      <c r="R284" s="148">
        <f>Q284*H284</f>
        <v>22.954512000000001</v>
      </c>
      <c r="S284" s="148">
        <v>0</v>
      </c>
      <c r="T284" s="149">
        <f>S284*H284</f>
        <v>0</v>
      </c>
      <c r="AR284" s="150" t="s">
        <v>236</v>
      </c>
      <c r="AT284" s="150" t="s">
        <v>208</v>
      </c>
      <c r="AU284" s="150" t="s">
        <v>91</v>
      </c>
      <c r="AY284" s="17" t="s">
        <v>207</v>
      </c>
      <c r="BE284" s="151">
        <f>IF(N284="základná",J284,0)</f>
        <v>0</v>
      </c>
      <c r="BF284" s="151">
        <f>IF(N284="znížená",J284,0)</f>
        <v>0</v>
      </c>
      <c r="BG284" s="151">
        <f>IF(N284="zákl. prenesená",J284,0)</f>
        <v>0</v>
      </c>
      <c r="BH284" s="151">
        <f>IF(N284="zníž. prenesená",J284,0)</f>
        <v>0</v>
      </c>
      <c r="BI284" s="151">
        <f>IF(N284="nulová",J284,0)</f>
        <v>0</v>
      </c>
      <c r="BJ284" s="17" t="s">
        <v>91</v>
      </c>
      <c r="BK284" s="151">
        <f>ROUND(I284*H284,2)</f>
        <v>0</v>
      </c>
      <c r="BL284" s="17" t="s">
        <v>236</v>
      </c>
      <c r="BM284" s="150" t="s">
        <v>1352</v>
      </c>
    </row>
    <row r="285" spans="2:65" s="11" customFormat="1" x14ac:dyDescent="0.2">
      <c r="B285" s="152"/>
      <c r="D285" s="153" t="s">
        <v>214</v>
      </c>
      <c r="E285" s="154" t="s">
        <v>1</v>
      </c>
      <c r="F285" s="155" t="s">
        <v>1353</v>
      </c>
      <c r="H285" s="156">
        <v>111.3</v>
      </c>
      <c r="I285" s="157"/>
      <c r="L285" s="152"/>
      <c r="M285" s="158"/>
      <c r="T285" s="159"/>
      <c r="AT285" s="154" t="s">
        <v>214</v>
      </c>
      <c r="AU285" s="154" t="s">
        <v>91</v>
      </c>
      <c r="AV285" s="11" t="s">
        <v>91</v>
      </c>
      <c r="AW285" s="11" t="s">
        <v>29</v>
      </c>
      <c r="AX285" s="11" t="s">
        <v>80</v>
      </c>
      <c r="AY285" s="154" t="s">
        <v>207</v>
      </c>
    </row>
    <row r="286" spans="2:65" s="1" customFormat="1" ht="21.75" customHeight="1" x14ac:dyDescent="0.2">
      <c r="B286" s="137"/>
      <c r="C286" s="206" t="s">
        <v>547</v>
      </c>
      <c r="D286" s="206" t="s">
        <v>742</v>
      </c>
      <c r="E286" s="207" t="s">
        <v>1354</v>
      </c>
      <c r="F286" s="208" t="s">
        <v>1355</v>
      </c>
      <c r="G286" s="209" t="s">
        <v>247</v>
      </c>
      <c r="H286" s="210">
        <v>112.413</v>
      </c>
      <c r="I286" s="211"/>
      <c r="J286" s="212">
        <f>ROUND(I286*H286,2)</f>
        <v>0</v>
      </c>
      <c r="K286" s="213"/>
      <c r="L286" s="214"/>
      <c r="M286" s="215" t="s">
        <v>1</v>
      </c>
      <c r="N286" s="216" t="s">
        <v>38</v>
      </c>
      <c r="P286" s="148">
        <f>O286*H286</f>
        <v>0</v>
      </c>
      <c r="Q286" s="148">
        <v>0.09</v>
      </c>
      <c r="R286" s="148">
        <f>Q286*H286</f>
        <v>10.11717</v>
      </c>
      <c r="S286" s="148">
        <v>0</v>
      </c>
      <c r="T286" s="149">
        <f>S286*H286</f>
        <v>0</v>
      </c>
      <c r="AR286" s="150" t="s">
        <v>320</v>
      </c>
      <c r="AT286" s="150" t="s">
        <v>742</v>
      </c>
      <c r="AU286" s="150" t="s">
        <v>91</v>
      </c>
      <c r="AY286" s="17" t="s">
        <v>207</v>
      </c>
      <c r="BE286" s="151">
        <f>IF(N286="základná",J286,0)</f>
        <v>0</v>
      </c>
      <c r="BF286" s="151">
        <f>IF(N286="znížená",J286,0)</f>
        <v>0</v>
      </c>
      <c r="BG286" s="151">
        <f>IF(N286="zákl. prenesená",J286,0)</f>
        <v>0</v>
      </c>
      <c r="BH286" s="151">
        <f>IF(N286="zníž. prenesená",J286,0)</f>
        <v>0</v>
      </c>
      <c r="BI286" s="151">
        <f>IF(N286="nulová",J286,0)</f>
        <v>0</v>
      </c>
      <c r="BJ286" s="17" t="s">
        <v>91</v>
      </c>
      <c r="BK286" s="151">
        <f>ROUND(I286*H286,2)</f>
        <v>0</v>
      </c>
      <c r="BL286" s="17" t="s">
        <v>236</v>
      </c>
      <c r="BM286" s="150" t="s">
        <v>1356</v>
      </c>
    </row>
    <row r="287" spans="2:65" s="11" customFormat="1" x14ac:dyDescent="0.2">
      <c r="B287" s="152"/>
      <c r="D287" s="153" t="s">
        <v>214</v>
      </c>
      <c r="F287" s="155" t="s">
        <v>1357</v>
      </c>
      <c r="H287" s="156">
        <v>112.413</v>
      </c>
      <c r="I287" s="157"/>
      <c r="L287" s="152"/>
      <c r="M287" s="158"/>
      <c r="T287" s="159"/>
      <c r="AT287" s="154" t="s">
        <v>214</v>
      </c>
      <c r="AU287" s="154" t="s">
        <v>91</v>
      </c>
      <c r="AV287" s="11" t="s">
        <v>91</v>
      </c>
      <c r="AW287" s="11" t="s">
        <v>3</v>
      </c>
      <c r="AX287" s="11" t="s">
        <v>80</v>
      </c>
      <c r="AY287" s="154" t="s">
        <v>207</v>
      </c>
    </row>
    <row r="288" spans="2:65" s="1" customFormat="1" ht="33" customHeight="1" x14ac:dyDescent="0.2">
      <c r="B288" s="137"/>
      <c r="C288" s="138" t="s">
        <v>561</v>
      </c>
      <c r="D288" s="194" t="s">
        <v>208</v>
      </c>
      <c r="E288" s="139" t="s">
        <v>1358</v>
      </c>
      <c r="F288" s="140" t="s">
        <v>1359</v>
      </c>
      <c r="G288" s="141" t="s">
        <v>235</v>
      </c>
      <c r="H288" s="142">
        <v>1155.7</v>
      </c>
      <c r="I288" s="143"/>
      <c r="J288" s="144">
        <f>ROUND(I288*H288,2)</f>
        <v>0</v>
      </c>
      <c r="K288" s="145"/>
      <c r="L288" s="32"/>
      <c r="M288" s="146" t="s">
        <v>1</v>
      </c>
      <c r="N288" s="147" t="s">
        <v>38</v>
      </c>
      <c r="P288" s="148">
        <f>O288*H288</f>
        <v>0</v>
      </c>
      <c r="Q288" s="148">
        <v>6.2700000000000004E-3</v>
      </c>
      <c r="R288" s="148">
        <f>Q288*H288</f>
        <v>7.246239000000001</v>
      </c>
      <c r="S288" s="148">
        <v>0</v>
      </c>
      <c r="T288" s="149">
        <f>S288*H288</f>
        <v>0</v>
      </c>
      <c r="AR288" s="150" t="s">
        <v>236</v>
      </c>
      <c r="AT288" s="150" t="s">
        <v>208</v>
      </c>
      <c r="AU288" s="150" t="s">
        <v>91</v>
      </c>
      <c r="AY288" s="17" t="s">
        <v>207</v>
      </c>
      <c r="BE288" s="151">
        <f>IF(N288="základná",J288,0)</f>
        <v>0</v>
      </c>
      <c r="BF288" s="151">
        <f>IF(N288="znížená",J288,0)</f>
        <v>0</v>
      </c>
      <c r="BG288" s="151">
        <f>IF(N288="zákl. prenesená",J288,0)</f>
        <v>0</v>
      </c>
      <c r="BH288" s="151">
        <f>IF(N288="zníž. prenesená",J288,0)</f>
        <v>0</v>
      </c>
      <c r="BI288" s="151">
        <f>IF(N288="nulová",J288,0)</f>
        <v>0</v>
      </c>
      <c r="BJ288" s="17" t="s">
        <v>91</v>
      </c>
      <c r="BK288" s="151">
        <f>ROUND(I288*H288,2)</f>
        <v>0</v>
      </c>
      <c r="BL288" s="17" t="s">
        <v>236</v>
      </c>
      <c r="BM288" s="150" t="s">
        <v>1360</v>
      </c>
    </row>
    <row r="289" spans="2:65" s="11" customFormat="1" ht="20.399999999999999" x14ac:dyDescent="0.2">
      <c r="B289" s="152"/>
      <c r="D289" s="153" t="s">
        <v>214</v>
      </c>
      <c r="E289" s="154" t="s">
        <v>1</v>
      </c>
      <c r="F289" s="155" t="s">
        <v>1361</v>
      </c>
      <c r="H289" s="156">
        <v>163.69999999999999</v>
      </c>
      <c r="I289" s="157"/>
      <c r="L289" s="152"/>
      <c r="M289" s="158"/>
      <c r="T289" s="159"/>
      <c r="AT289" s="154" t="s">
        <v>214</v>
      </c>
      <c r="AU289" s="154" t="s">
        <v>91</v>
      </c>
      <c r="AV289" s="11" t="s">
        <v>91</v>
      </c>
      <c r="AW289" s="11" t="s">
        <v>29</v>
      </c>
      <c r="AX289" s="11" t="s">
        <v>72</v>
      </c>
      <c r="AY289" s="154" t="s">
        <v>207</v>
      </c>
    </row>
    <row r="290" spans="2:65" s="11" customFormat="1" ht="20.399999999999999" x14ac:dyDescent="0.2">
      <c r="B290" s="152"/>
      <c r="D290" s="153" t="s">
        <v>214</v>
      </c>
      <c r="E290" s="154" t="s">
        <v>1</v>
      </c>
      <c r="F290" s="155" t="s">
        <v>1362</v>
      </c>
      <c r="H290" s="156">
        <v>923.4</v>
      </c>
      <c r="I290" s="157"/>
      <c r="L290" s="152"/>
      <c r="M290" s="158"/>
      <c r="T290" s="159"/>
      <c r="AT290" s="154" t="s">
        <v>214</v>
      </c>
      <c r="AU290" s="154" t="s">
        <v>91</v>
      </c>
      <c r="AV290" s="11" t="s">
        <v>91</v>
      </c>
      <c r="AW290" s="11" t="s">
        <v>29</v>
      </c>
      <c r="AX290" s="11" t="s">
        <v>72</v>
      </c>
      <c r="AY290" s="154" t="s">
        <v>207</v>
      </c>
    </row>
    <row r="291" spans="2:65" s="11" customFormat="1" x14ac:dyDescent="0.2">
      <c r="B291" s="152"/>
      <c r="D291" s="153" t="s">
        <v>214</v>
      </c>
      <c r="E291" s="154" t="s">
        <v>1</v>
      </c>
      <c r="F291" s="155" t="s">
        <v>1363</v>
      </c>
      <c r="H291" s="156">
        <v>68.599999999999994</v>
      </c>
      <c r="I291" s="157"/>
      <c r="L291" s="152"/>
      <c r="M291" s="158"/>
      <c r="T291" s="159"/>
      <c r="AT291" s="154" t="s">
        <v>214</v>
      </c>
      <c r="AU291" s="154" t="s">
        <v>91</v>
      </c>
      <c r="AV291" s="11" t="s">
        <v>91</v>
      </c>
      <c r="AW291" s="11" t="s">
        <v>29</v>
      </c>
      <c r="AX291" s="11" t="s">
        <v>72</v>
      </c>
      <c r="AY291" s="154" t="s">
        <v>207</v>
      </c>
    </row>
    <row r="292" spans="2:65" s="14" customFormat="1" x14ac:dyDescent="0.2">
      <c r="B292" s="178"/>
      <c r="D292" s="153" t="s">
        <v>214</v>
      </c>
      <c r="E292" s="179" t="s">
        <v>1</v>
      </c>
      <c r="F292" s="180" t="s">
        <v>243</v>
      </c>
      <c r="H292" s="181">
        <v>1155.7</v>
      </c>
      <c r="I292" s="182"/>
      <c r="L292" s="178"/>
      <c r="M292" s="183"/>
      <c r="T292" s="184"/>
      <c r="AT292" s="179" t="s">
        <v>214</v>
      </c>
      <c r="AU292" s="179" t="s">
        <v>91</v>
      </c>
      <c r="AV292" s="14" t="s">
        <v>236</v>
      </c>
      <c r="AW292" s="14" t="s">
        <v>29</v>
      </c>
      <c r="AX292" s="14" t="s">
        <v>80</v>
      </c>
      <c r="AY292" s="179" t="s">
        <v>207</v>
      </c>
    </row>
    <row r="293" spans="2:65" s="1" customFormat="1" ht="24.15" customHeight="1" x14ac:dyDescent="0.2">
      <c r="B293" s="137"/>
      <c r="C293" s="138" t="s">
        <v>573</v>
      </c>
      <c r="D293" s="194" t="s">
        <v>208</v>
      </c>
      <c r="E293" s="139" t="s">
        <v>1364</v>
      </c>
      <c r="F293" s="140" t="s">
        <v>1365</v>
      </c>
      <c r="G293" s="141" t="s">
        <v>247</v>
      </c>
      <c r="H293" s="142">
        <v>8693</v>
      </c>
      <c r="I293" s="143"/>
      <c r="J293" s="144">
        <f>ROUND(I293*H293,2)</f>
        <v>0</v>
      </c>
      <c r="K293" s="145"/>
      <c r="L293" s="32"/>
      <c r="M293" s="146" t="s">
        <v>1</v>
      </c>
      <c r="N293" s="147" t="s">
        <v>38</v>
      </c>
      <c r="P293" s="148">
        <f>O293*H293</f>
        <v>0</v>
      </c>
      <c r="Q293" s="148">
        <v>2.0200000000000001E-3</v>
      </c>
      <c r="R293" s="148">
        <f>Q293*H293</f>
        <v>17.55986</v>
      </c>
      <c r="S293" s="148">
        <v>0</v>
      </c>
      <c r="T293" s="149">
        <f>S293*H293</f>
        <v>0</v>
      </c>
      <c r="AR293" s="150" t="s">
        <v>236</v>
      </c>
      <c r="AT293" s="150" t="s">
        <v>208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1366</v>
      </c>
    </row>
    <row r="294" spans="2:65" s="11" customFormat="1" x14ac:dyDescent="0.2">
      <c r="B294" s="152"/>
      <c r="D294" s="153" t="s">
        <v>214</v>
      </c>
      <c r="E294" s="154" t="s">
        <v>1</v>
      </c>
      <c r="F294" s="155" t="s">
        <v>1367</v>
      </c>
      <c r="H294" s="156">
        <v>1950</v>
      </c>
      <c r="I294" s="157"/>
      <c r="L294" s="152"/>
      <c r="M294" s="158"/>
      <c r="T294" s="159"/>
      <c r="AT294" s="154" t="s">
        <v>214</v>
      </c>
      <c r="AU294" s="154" t="s">
        <v>91</v>
      </c>
      <c r="AV294" s="11" t="s">
        <v>91</v>
      </c>
      <c r="AW294" s="11" t="s">
        <v>29</v>
      </c>
      <c r="AX294" s="11" t="s">
        <v>72</v>
      </c>
      <c r="AY294" s="154" t="s">
        <v>207</v>
      </c>
    </row>
    <row r="295" spans="2:65" s="11" customFormat="1" x14ac:dyDescent="0.2">
      <c r="B295" s="152"/>
      <c r="D295" s="153" t="s">
        <v>214</v>
      </c>
      <c r="E295" s="154" t="s">
        <v>1</v>
      </c>
      <c r="F295" s="155" t="s">
        <v>1368</v>
      </c>
      <c r="H295" s="156">
        <v>6577</v>
      </c>
      <c r="I295" s="157"/>
      <c r="L295" s="152"/>
      <c r="M295" s="158"/>
      <c r="T295" s="159"/>
      <c r="AT295" s="154" t="s">
        <v>214</v>
      </c>
      <c r="AU295" s="154" t="s">
        <v>91</v>
      </c>
      <c r="AV295" s="11" t="s">
        <v>91</v>
      </c>
      <c r="AW295" s="11" t="s">
        <v>29</v>
      </c>
      <c r="AX295" s="11" t="s">
        <v>72</v>
      </c>
      <c r="AY295" s="154" t="s">
        <v>207</v>
      </c>
    </row>
    <row r="296" spans="2:65" s="11" customFormat="1" x14ac:dyDescent="0.2">
      <c r="B296" s="152"/>
      <c r="D296" s="153" t="s">
        <v>214</v>
      </c>
      <c r="E296" s="154" t="s">
        <v>1</v>
      </c>
      <c r="F296" s="155" t="s">
        <v>1369</v>
      </c>
      <c r="H296" s="156">
        <v>166</v>
      </c>
      <c r="I296" s="157"/>
      <c r="L296" s="152"/>
      <c r="M296" s="158"/>
      <c r="T296" s="159"/>
      <c r="AT296" s="154" t="s">
        <v>214</v>
      </c>
      <c r="AU296" s="154" t="s">
        <v>91</v>
      </c>
      <c r="AV296" s="11" t="s">
        <v>91</v>
      </c>
      <c r="AW296" s="11" t="s">
        <v>29</v>
      </c>
      <c r="AX296" s="11" t="s">
        <v>72</v>
      </c>
      <c r="AY296" s="154" t="s">
        <v>207</v>
      </c>
    </row>
    <row r="297" spans="2:65" s="14" customFormat="1" x14ac:dyDescent="0.2">
      <c r="B297" s="178"/>
      <c r="D297" s="153" t="s">
        <v>214</v>
      </c>
      <c r="E297" s="179" t="s">
        <v>1</v>
      </c>
      <c r="F297" s="180" t="s">
        <v>243</v>
      </c>
      <c r="H297" s="181">
        <v>8693</v>
      </c>
      <c r="I297" s="182"/>
      <c r="L297" s="178"/>
      <c r="M297" s="183"/>
      <c r="T297" s="184"/>
      <c r="AT297" s="179" t="s">
        <v>214</v>
      </c>
      <c r="AU297" s="179" t="s">
        <v>91</v>
      </c>
      <c r="AV297" s="14" t="s">
        <v>236</v>
      </c>
      <c r="AW297" s="14" t="s">
        <v>29</v>
      </c>
      <c r="AX297" s="14" t="s">
        <v>80</v>
      </c>
      <c r="AY297" s="179" t="s">
        <v>207</v>
      </c>
    </row>
    <row r="298" spans="2:65" s="1" customFormat="1" ht="33" customHeight="1" x14ac:dyDescent="0.2">
      <c r="B298" s="137"/>
      <c r="C298" s="138" t="s">
        <v>589</v>
      </c>
      <c r="D298" s="194" t="s">
        <v>208</v>
      </c>
      <c r="E298" s="139" t="s">
        <v>1370</v>
      </c>
      <c r="F298" s="140" t="s">
        <v>1371</v>
      </c>
      <c r="G298" s="141" t="s">
        <v>247</v>
      </c>
      <c r="H298" s="142">
        <v>242</v>
      </c>
      <c r="I298" s="143"/>
      <c r="J298" s="144">
        <f>ROUND(I298*H298,2)</f>
        <v>0</v>
      </c>
      <c r="K298" s="145"/>
      <c r="L298" s="32"/>
      <c r="M298" s="146" t="s">
        <v>1</v>
      </c>
      <c r="N298" s="147" t="s">
        <v>38</v>
      </c>
      <c r="P298" s="148">
        <f>O298*H298</f>
        <v>0</v>
      </c>
      <c r="Q298" s="148">
        <v>2.0200000000000001E-3</v>
      </c>
      <c r="R298" s="148">
        <f>Q298*H298</f>
        <v>0.48884</v>
      </c>
      <c r="S298" s="148">
        <v>0</v>
      </c>
      <c r="T298" s="149">
        <f>S298*H298</f>
        <v>0</v>
      </c>
      <c r="AR298" s="150" t="s">
        <v>236</v>
      </c>
      <c r="AT298" s="150" t="s">
        <v>208</v>
      </c>
      <c r="AU298" s="150" t="s">
        <v>91</v>
      </c>
      <c r="AY298" s="17" t="s">
        <v>207</v>
      </c>
      <c r="BE298" s="151">
        <f>IF(N298="základná",J298,0)</f>
        <v>0</v>
      </c>
      <c r="BF298" s="151">
        <f>IF(N298="znížená",J298,0)</f>
        <v>0</v>
      </c>
      <c r="BG298" s="151">
        <f>IF(N298="zákl. prenesená",J298,0)</f>
        <v>0</v>
      </c>
      <c r="BH298" s="151">
        <f>IF(N298="zníž. prenesená",J298,0)</f>
        <v>0</v>
      </c>
      <c r="BI298" s="151">
        <f>IF(N298="nulová",J298,0)</f>
        <v>0</v>
      </c>
      <c r="BJ298" s="17" t="s">
        <v>91</v>
      </c>
      <c r="BK298" s="151">
        <f>ROUND(I298*H298,2)</f>
        <v>0</v>
      </c>
      <c r="BL298" s="17" t="s">
        <v>236</v>
      </c>
      <c r="BM298" s="150" t="s">
        <v>1372</v>
      </c>
    </row>
    <row r="299" spans="2:65" s="11" customFormat="1" x14ac:dyDescent="0.2">
      <c r="B299" s="152"/>
      <c r="D299" s="153" t="s">
        <v>214</v>
      </c>
      <c r="E299" s="154" t="s">
        <v>1</v>
      </c>
      <c r="F299" s="155" t="s">
        <v>1373</v>
      </c>
      <c r="H299" s="156">
        <v>33</v>
      </c>
      <c r="I299" s="157"/>
      <c r="L299" s="152"/>
      <c r="M299" s="158"/>
      <c r="T299" s="159"/>
      <c r="AT299" s="154" t="s">
        <v>214</v>
      </c>
      <c r="AU299" s="154" t="s">
        <v>91</v>
      </c>
      <c r="AV299" s="11" t="s">
        <v>91</v>
      </c>
      <c r="AW299" s="11" t="s">
        <v>29</v>
      </c>
      <c r="AX299" s="11" t="s">
        <v>72</v>
      </c>
      <c r="AY299" s="154" t="s">
        <v>207</v>
      </c>
    </row>
    <row r="300" spans="2:65" s="11" customFormat="1" x14ac:dyDescent="0.2">
      <c r="B300" s="152"/>
      <c r="D300" s="153" t="s">
        <v>214</v>
      </c>
      <c r="E300" s="154" t="s">
        <v>1</v>
      </c>
      <c r="F300" s="155" t="s">
        <v>1374</v>
      </c>
      <c r="H300" s="156">
        <v>209</v>
      </c>
      <c r="I300" s="157"/>
      <c r="L300" s="152"/>
      <c r="M300" s="158"/>
      <c r="T300" s="159"/>
      <c r="AT300" s="154" t="s">
        <v>214</v>
      </c>
      <c r="AU300" s="154" t="s">
        <v>91</v>
      </c>
      <c r="AV300" s="11" t="s">
        <v>91</v>
      </c>
      <c r="AW300" s="11" t="s">
        <v>29</v>
      </c>
      <c r="AX300" s="11" t="s">
        <v>72</v>
      </c>
      <c r="AY300" s="154" t="s">
        <v>207</v>
      </c>
    </row>
    <row r="301" spans="2:65" s="14" customFormat="1" x14ac:dyDescent="0.2">
      <c r="B301" s="178"/>
      <c r="D301" s="153" t="s">
        <v>214</v>
      </c>
      <c r="E301" s="179" t="s">
        <v>1</v>
      </c>
      <c r="F301" s="180" t="s">
        <v>243</v>
      </c>
      <c r="H301" s="181">
        <v>242</v>
      </c>
      <c r="I301" s="182"/>
      <c r="L301" s="178"/>
      <c r="M301" s="183"/>
      <c r="T301" s="184"/>
      <c r="AT301" s="179" t="s">
        <v>214</v>
      </c>
      <c r="AU301" s="179" t="s">
        <v>91</v>
      </c>
      <c r="AV301" s="14" t="s">
        <v>236</v>
      </c>
      <c r="AW301" s="14" t="s">
        <v>29</v>
      </c>
      <c r="AX301" s="14" t="s">
        <v>80</v>
      </c>
      <c r="AY301" s="179" t="s">
        <v>207</v>
      </c>
    </row>
    <row r="302" spans="2:65" s="1" customFormat="1" ht="24.15" customHeight="1" x14ac:dyDescent="0.2">
      <c r="B302" s="137"/>
      <c r="C302" s="138" t="s">
        <v>594</v>
      </c>
      <c r="D302" s="194" t="s">
        <v>208</v>
      </c>
      <c r="E302" s="139" t="s">
        <v>1375</v>
      </c>
      <c r="F302" s="140" t="s">
        <v>1376</v>
      </c>
      <c r="G302" s="141" t="s">
        <v>247</v>
      </c>
      <c r="H302" s="142">
        <v>993</v>
      </c>
      <c r="I302" s="143"/>
      <c r="J302" s="144">
        <f>ROUND(I302*H302,2)</f>
        <v>0</v>
      </c>
      <c r="K302" s="145"/>
      <c r="L302" s="32"/>
      <c r="M302" s="146" t="s">
        <v>1</v>
      </c>
      <c r="N302" s="147" t="s">
        <v>38</v>
      </c>
      <c r="P302" s="148">
        <f>O302*H302</f>
        <v>0</v>
      </c>
      <c r="Q302" s="148">
        <v>2.0200000000000001E-3</v>
      </c>
      <c r="R302" s="148">
        <f>Q302*H302</f>
        <v>2.0058600000000002</v>
      </c>
      <c r="S302" s="148">
        <v>0</v>
      </c>
      <c r="T302" s="149">
        <f>S302*H302</f>
        <v>0</v>
      </c>
      <c r="AR302" s="150" t="s">
        <v>236</v>
      </c>
      <c r="AT302" s="150" t="s">
        <v>208</v>
      </c>
      <c r="AU302" s="150" t="s">
        <v>91</v>
      </c>
      <c r="AY302" s="17" t="s">
        <v>207</v>
      </c>
      <c r="BE302" s="151">
        <f>IF(N302="základná",J302,0)</f>
        <v>0</v>
      </c>
      <c r="BF302" s="151">
        <f>IF(N302="znížená",J302,0)</f>
        <v>0</v>
      </c>
      <c r="BG302" s="151">
        <f>IF(N302="zákl. prenesená",J302,0)</f>
        <v>0</v>
      </c>
      <c r="BH302" s="151">
        <f>IF(N302="zníž. prenesená",J302,0)</f>
        <v>0</v>
      </c>
      <c r="BI302" s="151">
        <f>IF(N302="nulová",J302,0)</f>
        <v>0</v>
      </c>
      <c r="BJ302" s="17" t="s">
        <v>91</v>
      </c>
      <c r="BK302" s="151">
        <f>ROUND(I302*H302,2)</f>
        <v>0</v>
      </c>
      <c r="BL302" s="17" t="s">
        <v>236</v>
      </c>
      <c r="BM302" s="150" t="s">
        <v>1377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1378</v>
      </c>
      <c r="H303" s="156">
        <v>237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72</v>
      </c>
      <c r="AY303" s="154" t="s">
        <v>207</v>
      </c>
    </row>
    <row r="304" spans="2:65" s="11" customFormat="1" x14ac:dyDescent="0.2">
      <c r="B304" s="152"/>
      <c r="D304" s="153" t="s">
        <v>214</v>
      </c>
      <c r="E304" s="154" t="s">
        <v>1</v>
      </c>
      <c r="F304" s="155" t="s">
        <v>1379</v>
      </c>
      <c r="H304" s="156">
        <v>756</v>
      </c>
      <c r="I304" s="157"/>
      <c r="L304" s="152"/>
      <c r="M304" s="158"/>
      <c r="T304" s="159"/>
      <c r="AT304" s="154" t="s">
        <v>214</v>
      </c>
      <c r="AU304" s="154" t="s">
        <v>91</v>
      </c>
      <c r="AV304" s="11" t="s">
        <v>91</v>
      </c>
      <c r="AW304" s="11" t="s">
        <v>29</v>
      </c>
      <c r="AX304" s="11" t="s">
        <v>72</v>
      </c>
      <c r="AY304" s="154" t="s">
        <v>207</v>
      </c>
    </row>
    <row r="305" spans="2:65" s="14" customFormat="1" x14ac:dyDescent="0.2">
      <c r="B305" s="178"/>
      <c r="D305" s="153" t="s">
        <v>214</v>
      </c>
      <c r="E305" s="179" t="s">
        <v>1</v>
      </c>
      <c r="F305" s="180" t="s">
        <v>243</v>
      </c>
      <c r="H305" s="181">
        <v>993</v>
      </c>
      <c r="I305" s="182"/>
      <c r="L305" s="178"/>
      <c r="M305" s="183"/>
      <c r="T305" s="184"/>
      <c r="AT305" s="179" t="s">
        <v>214</v>
      </c>
      <c r="AU305" s="179" t="s">
        <v>91</v>
      </c>
      <c r="AV305" s="14" t="s">
        <v>236</v>
      </c>
      <c r="AW305" s="14" t="s">
        <v>29</v>
      </c>
      <c r="AX305" s="14" t="s">
        <v>80</v>
      </c>
      <c r="AY305" s="179" t="s">
        <v>207</v>
      </c>
    </row>
    <row r="306" spans="2:65" s="1" customFormat="1" ht="24.15" customHeight="1" x14ac:dyDescent="0.2">
      <c r="B306" s="137"/>
      <c r="C306" s="138" t="s">
        <v>599</v>
      </c>
      <c r="D306" s="194" t="s">
        <v>208</v>
      </c>
      <c r="E306" s="139" t="s">
        <v>1380</v>
      </c>
      <c r="F306" s="140" t="s">
        <v>1381</v>
      </c>
      <c r="G306" s="141" t="s">
        <v>410</v>
      </c>
      <c r="H306" s="142">
        <v>45</v>
      </c>
      <c r="I306" s="143"/>
      <c r="J306" s="144">
        <f>ROUND(I306*H306,2)</f>
        <v>0</v>
      </c>
      <c r="K306" s="145"/>
      <c r="L306" s="32"/>
      <c r="M306" s="146" t="s">
        <v>1</v>
      </c>
      <c r="N306" s="147" t="s">
        <v>38</v>
      </c>
      <c r="P306" s="148">
        <f>O306*H306</f>
        <v>0</v>
      </c>
      <c r="Q306" s="148">
        <v>6.0600000000000003E-3</v>
      </c>
      <c r="R306" s="148">
        <f>Q306*H306</f>
        <v>0.2727</v>
      </c>
      <c r="S306" s="148">
        <v>0</v>
      </c>
      <c r="T306" s="149">
        <f>S306*H306</f>
        <v>0</v>
      </c>
      <c r="AR306" s="150" t="s">
        <v>236</v>
      </c>
      <c r="AT306" s="150" t="s">
        <v>208</v>
      </c>
      <c r="AU306" s="150" t="s">
        <v>91</v>
      </c>
      <c r="AY306" s="17" t="s">
        <v>207</v>
      </c>
      <c r="BE306" s="151">
        <f>IF(N306="základná",J306,0)</f>
        <v>0</v>
      </c>
      <c r="BF306" s="151">
        <f>IF(N306="znížená",J306,0)</f>
        <v>0</v>
      </c>
      <c r="BG306" s="151">
        <f>IF(N306="zákl. prenesená",J306,0)</f>
        <v>0</v>
      </c>
      <c r="BH306" s="151">
        <f>IF(N306="zníž. prenesená",J306,0)</f>
        <v>0</v>
      </c>
      <c r="BI306" s="151">
        <f>IF(N306="nulová",J306,0)</f>
        <v>0</v>
      </c>
      <c r="BJ306" s="17" t="s">
        <v>91</v>
      </c>
      <c r="BK306" s="151">
        <f>ROUND(I306*H306,2)</f>
        <v>0</v>
      </c>
      <c r="BL306" s="17" t="s">
        <v>236</v>
      </c>
      <c r="BM306" s="150" t="s">
        <v>1382</v>
      </c>
    </row>
    <row r="307" spans="2:65" s="11" customFormat="1" ht="20.399999999999999" x14ac:dyDescent="0.2">
      <c r="B307" s="152"/>
      <c r="D307" s="153" t="s">
        <v>214</v>
      </c>
      <c r="E307" s="154" t="s">
        <v>1</v>
      </c>
      <c r="F307" s="155" t="s">
        <v>1383</v>
      </c>
      <c r="H307" s="156">
        <v>12</v>
      </c>
      <c r="I307" s="157"/>
      <c r="L307" s="152"/>
      <c r="M307" s="158"/>
      <c r="T307" s="159"/>
      <c r="AT307" s="154" t="s">
        <v>214</v>
      </c>
      <c r="AU307" s="154" t="s">
        <v>91</v>
      </c>
      <c r="AV307" s="11" t="s">
        <v>91</v>
      </c>
      <c r="AW307" s="11" t="s">
        <v>29</v>
      </c>
      <c r="AX307" s="11" t="s">
        <v>72</v>
      </c>
      <c r="AY307" s="154" t="s">
        <v>207</v>
      </c>
    </row>
    <row r="308" spans="2:65" s="11" customFormat="1" ht="20.399999999999999" x14ac:dyDescent="0.2">
      <c r="B308" s="152"/>
      <c r="D308" s="153" t="s">
        <v>214</v>
      </c>
      <c r="E308" s="154" t="s">
        <v>1</v>
      </c>
      <c r="F308" s="155" t="s">
        <v>1384</v>
      </c>
      <c r="H308" s="156">
        <v>33</v>
      </c>
      <c r="I308" s="157"/>
      <c r="L308" s="152"/>
      <c r="M308" s="158"/>
      <c r="T308" s="159"/>
      <c r="AT308" s="154" t="s">
        <v>214</v>
      </c>
      <c r="AU308" s="154" t="s">
        <v>91</v>
      </c>
      <c r="AV308" s="11" t="s">
        <v>91</v>
      </c>
      <c r="AW308" s="11" t="s">
        <v>29</v>
      </c>
      <c r="AX308" s="11" t="s">
        <v>72</v>
      </c>
      <c r="AY308" s="154" t="s">
        <v>207</v>
      </c>
    </row>
    <row r="309" spans="2:65" s="14" customFormat="1" x14ac:dyDescent="0.2">
      <c r="B309" s="178"/>
      <c r="D309" s="153" t="s">
        <v>214</v>
      </c>
      <c r="E309" s="179" t="s">
        <v>1</v>
      </c>
      <c r="F309" s="180" t="s">
        <v>243</v>
      </c>
      <c r="H309" s="181">
        <v>45</v>
      </c>
      <c r="I309" s="182"/>
      <c r="L309" s="178"/>
      <c r="M309" s="183"/>
      <c r="T309" s="184"/>
      <c r="AT309" s="179" t="s">
        <v>214</v>
      </c>
      <c r="AU309" s="179" t="s">
        <v>91</v>
      </c>
      <c r="AV309" s="14" t="s">
        <v>236</v>
      </c>
      <c r="AW309" s="14" t="s">
        <v>29</v>
      </c>
      <c r="AX309" s="14" t="s">
        <v>80</v>
      </c>
      <c r="AY309" s="179" t="s">
        <v>207</v>
      </c>
    </row>
    <row r="310" spans="2:65" s="1" customFormat="1" ht="24.15" customHeight="1" x14ac:dyDescent="0.2">
      <c r="B310" s="137"/>
      <c r="C310" s="138" t="s">
        <v>604</v>
      </c>
      <c r="D310" s="194" t="s">
        <v>208</v>
      </c>
      <c r="E310" s="139" t="s">
        <v>1385</v>
      </c>
      <c r="F310" s="140" t="s">
        <v>1386</v>
      </c>
      <c r="G310" s="141" t="s">
        <v>410</v>
      </c>
      <c r="H310" s="142">
        <v>1428.4</v>
      </c>
      <c r="I310" s="143"/>
      <c r="J310" s="144">
        <f>ROUND(I310*H310,2)</f>
        <v>0</v>
      </c>
      <c r="K310" s="145"/>
      <c r="L310" s="32"/>
      <c r="M310" s="146" t="s">
        <v>1</v>
      </c>
      <c r="N310" s="147" t="s">
        <v>38</v>
      </c>
      <c r="P310" s="148">
        <f>O310*H310</f>
        <v>0</v>
      </c>
      <c r="Q310" s="148">
        <v>2.0000000000000002E-5</v>
      </c>
      <c r="R310" s="148">
        <f>Q310*H310</f>
        <v>2.8568000000000003E-2</v>
      </c>
      <c r="S310" s="148">
        <v>0</v>
      </c>
      <c r="T310" s="149">
        <f>S310*H310</f>
        <v>0</v>
      </c>
      <c r="AR310" s="150" t="s">
        <v>236</v>
      </c>
      <c r="AT310" s="150" t="s">
        <v>208</v>
      </c>
      <c r="AU310" s="150" t="s">
        <v>91</v>
      </c>
      <c r="AY310" s="17" t="s">
        <v>207</v>
      </c>
      <c r="BE310" s="151">
        <f>IF(N310="základná",J310,0)</f>
        <v>0</v>
      </c>
      <c r="BF310" s="151">
        <f>IF(N310="znížená",J310,0)</f>
        <v>0</v>
      </c>
      <c r="BG310" s="151">
        <f>IF(N310="zákl. prenesená",J310,0)</f>
        <v>0</v>
      </c>
      <c r="BH310" s="151">
        <f>IF(N310="zníž. prenesená",J310,0)</f>
        <v>0</v>
      </c>
      <c r="BI310" s="151">
        <f>IF(N310="nulová",J310,0)</f>
        <v>0</v>
      </c>
      <c r="BJ310" s="17" t="s">
        <v>91</v>
      </c>
      <c r="BK310" s="151">
        <f>ROUND(I310*H310,2)</f>
        <v>0</v>
      </c>
      <c r="BL310" s="17" t="s">
        <v>236</v>
      </c>
      <c r="BM310" s="150" t="s">
        <v>1387</v>
      </c>
    </row>
    <row r="311" spans="2:65" s="1" customFormat="1" ht="19.2" x14ac:dyDescent="0.2">
      <c r="B311" s="32"/>
      <c r="D311" s="153" t="s">
        <v>220</v>
      </c>
      <c r="F311" s="160" t="s">
        <v>1388</v>
      </c>
      <c r="I311" s="161"/>
      <c r="L311" s="32"/>
      <c r="M311" s="162"/>
      <c r="T311" s="59"/>
      <c r="AT311" s="17" t="s">
        <v>220</v>
      </c>
      <c r="AU311" s="17" t="s">
        <v>91</v>
      </c>
    </row>
    <row r="312" spans="2:65" s="11" customFormat="1" ht="20.399999999999999" x14ac:dyDescent="0.2">
      <c r="B312" s="152"/>
      <c r="D312" s="153" t="s">
        <v>214</v>
      </c>
      <c r="E312" s="154" t="s">
        <v>1</v>
      </c>
      <c r="F312" s="155" t="s">
        <v>1389</v>
      </c>
      <c r="H312" s="156">
        <v>310</v>
      </c>
      <c r="I312" s="157"/>
      <c r="L312" s="152"/>
      <c r="M312" s="158"/>
      <c r="T312" s="159"/>
      <c r="AT312" s="154" t="s">
        <v>214</v>
      </c>
      <c r="AU312" s="154" t="s">
        <v>91</v>
      </c>
      <c r="AV312" s="11" t="s">
        <v>91</v>
      </c>
      <c r="AW312" s="11" t="s">
        <v>29</v>
      </c>
      <c r="AX312" s="11" t="s">
        <v>72</v>
      </c>
      <c r="AY312" s="154" t="s">
        <v>207</v>
      </c>
    </row>
    <row r="313" spans="2:65" s="11" customFormat="1" ht="20.399999999999999" x14ac:dyDescent="0.2">
      <c r="B313" s="152"/>
      <c r="D313" s="153" t="s">
        <v>214</v>
      </c>
      <c r="E313" s="154" t="s">
        <v>1</v>
      </c>
      <c r="F313" s="155" t="s">
        <v>1390</v>
      </c>
      <c r="H313" s="156">
        <v>1077</v>
      </c>
      <c r="I313" s="157"/>
      <c r="L313" s="152"/>
      <c r="M313" s="158"/>
      <c r="T313" s="159"/>
      <c r="AT313" s="154" t="s">
        <v>214</v>
      </c>
      <c r="AU313" s="154" t="s">
        <v>91</v>
      </c>
      <c r="AV313" s="11" t="s">
        <v>91</v>
      </c>
      <c r="AW313" s="11" t="s">
        <v>29</v>
      </c>
      <c r="AX313" s="11" t="s">
        <v>72</v>
      </c>
      <c r="AY313" s="154" t="s">
        <v>207</v>
      </c>
    </row>
    <row r="314" spans="2:65" s="11" customFormat="1" ht="20.399999999999999" x14ac:dyDescent="0.2">
      <c r="B314" s="152"/>
      <c r="D314" s="153" t="s">
        <v>214</v>
      </c>
      <c r="E314" s="154" t="s">
        <v>1</v>
      </c>
      <c r="F314" s="155" t="s">
        <v>1391</v>
      </c>
      <c r="H314" s="156">
        <v>41.4</v>
      </c>
      <c r="I314" s="157"/>
      <c r="L314" s="152"/>
      <c r="M314" s="158"/>
      <c r="T314" s="159"/>
      <c r="AT314" s="154" t="s">
        <v>214</v>
      </c>
      <c r="AU314" s="154" t="s">
        <v>91</v>
      </c>
      <c r="AV314" s="11" t="s">
        <v>91</v>
      </c>
      <c r="AW314" s="11" t="s">
        <v>29</v>
      </c>
      <c r="AX314" s="11" t="s">
        <v>72</v>
      </c>
      <c r="AY314" s="154" t="s">
        <v>207</v>
      </c>
    </row>
    <row r="315" spans="2:65" s="14" customFormat="1" x14ac:dyDescent="0.2">
      <c r="B315" s="178"/>
      <c r="D315" s="153" t="s">
        <v>214</v>
      </c>
      <c r="E315" s="179" t="s">
        <v>1</v>
      </c>
      <c r="F315" s="180" t="s">
        <v>243</v>
      </c>
      <c r="H315" s="181">
        <v>1428.4</v>
      </c>
      <c r="I315" s="182"/>
      <c r="L315" s="178"/>
      <c r="M315" s="183"/>
      <c r="T315" s="184"/>
      <c r="AT315" s="179" t="s">
        <v>214</v>
      </c>
      <c r="AU315" s="179" t="s">
        <v>91</v>
      </c>
      <c r="AV315" s="14" t="s">
        <v>236</v>
      </c>
      <c r="AW315" s="14" t="s">
        <v>29</v>
      </c>
      <c r="AX315" s="14" t="s">
        <v>80</v>
      </c>
      <c r="AY315" s="179" t="s">
        <v>207</v>
      </c>
    </row>
    <row r="316" spans="2:65" s="1" customFormat="1" ht="24.15" customHeight="1" x14ac:dyDescent="0.2">
      <c r="B316" s="137"/>
      <c r="C316" s="138" t="s">
        <v>608</v>
      </c>
      <c r="D316" s="194" t="s">
        <v>208</v>
      </c>
      <c r="E316" s="139" t="s">
        <v>1392</v>
      </c>
      <c r="F316" s="140" t="s">
        <v>1393</v>
      </c>
      <c r="G316" s="141" t="s">
        <v>410</v>
      </c>
      <c r="H316" s="142">
        <v>992.9</v>
      </c>
      <c r="I316" s="143"/>
      <c r="J316" s="144">
        <f>ROUND(I316*H316,2)</f>
        <v>0</v>
      </c>
      <c r="K316" s="145"/>
      <c r="L316" s="32"/>
      <c r="M316" s="146" t="s">
        <v>1</v>
      </c>
      <c r="N316" s="147" t="s">
        <v>38</v>
      </c>
      <c r="P316" s="148">
        <f>O316*H316</f>
        <v>0</v>
      </c>
      <c r="Q316" s="148">
        <v>2.0000000000000002E-5</v>
      </c>
      <c r="R316" s="148">
        <f>Q316*H316</f>
        <v>1.9858000000000001E-2</v>
      </c>
      <c r="S316" s="148">
        <v>0</v>
      </c>
      <c r="T316" s="149">
        <f>S316*H316</f>
        <v>0</v>
      </c>
      <c r="AR316" s="150" t="s">
        <v>236</v>
      </c>
      <c r="AT316" s="150" t="s">
        <v>208</v>
      </c>
      <c r="AU316" s="150" t="s">
        <v>91</v>
      </c>
      <c r="AY316" s="17" t="s">
        <v>207</v>
      </c>
      <c r="BE316" s="151">
        <f>IF(N316="základná",J316,0)</f>
        <v>0</v>
      </c>
      <c r="BF316" s="151">
        <f>IF(N316="znížená",J316,0)</f>
        <v>0</v>
      </c>
      <c r="BG316" s="151">
        <f>IF(N316="zákl. prenesená",J316,0)</f>
        <v>0</v>
      </c>
      <c r="BH316" s="151">
        <f>IF(N316="zníž. prenesená",J316,0)</f>
        <v>0</v>
      </c>
      <c r="BI316" s="151">
        <f>IF(N316="nulová",J316,0)</f>
        <v>0</v>
      </c>
      <c r="BJ316" s="17" t="s">
        <v>91</v>
      </c>
      <c r="BK316" s="151">
        <f>ROUND(I316*H316,2)</f>
        <v>0</v>
      </c>
      <c r="BL316" s="17" t="s">
        <v>236</v>
      </c>
      <c r="BM316" s="150" t="s">
        <v>1394</v>
      </c>
    </row>
    <row r="317" spans="2:65" s="1" customFormat="1" ht="19.2" x14ac:dyDescent="0.2">
      <c r="B317" s="32"/>
      <c r="D317" s="153" t="s">
        <v>220</v>
      </c>
      <c r="F317" s="160" t="s">
        <v>1388</v>
      </c>
      <c r="I317" s="161"/>
      <c r="L317" s="32"/>
      <c r="M317" s="162"/>
      <c r="T317" s="59"/>
      <c r="AT317" s="17" t="s">
        <v>220</v>
      </c>
      <c r="AU317" s="17" t="s">
        <v>91</v>
      </c>
    </row>
    <row r="318" spans="2:65" s="11" customFormat="1" ht="20.399999999999999" x14ac:dyDescent="0.2">
      <c r="B318" s="152"/>
      <c r="D318" s="153" t="s">
        <v>214</v>
      </c>
      <c r="E318" s="154" t="s">
        <v>1</v>
      </c>
      <c r="F318" s="155" t="s">
        <v>1395</v>
      </c>
      <c r="H318" s="156">
        <v>236.7</v>
      </c>
      <c r="I318" s="157"/>
      <c r="L318" s="152"/>
      <c r="M318" s="158"/>
      <c r="T318" s="159"/>
      <c r="AT318" s="154" t="s">
        <v>214</v>
      </c>
      <c r="AU318" s="154" t="s">
        <v>91</v>
      </c>
      <c r="AV318" s="11" t="s">
        <v>91</v>
      </c>
      <c r="AW318" s="11" t="s">
        <v>29</v>
      </c>
      <c r="AX318" s="11" t="s">
        <v>72</v>
      </c>
      <c r="AY318" s="154" t="s">
        <v>207</v>
      </c>
    </row>
    <row r="319" spans="2:65" s="11" customFormat="1" ht="20.399999999999999" x14ac:dyDescent="0.2">
      <c r="B319" s="152"/>
      <c r="D319" s="153" t="s">
        <v>214</v>
      </c>
      <c r="E319" s="154" t="s">
        <v>1</v>
      </c>
      <c r="F319" s="155" t="s">
        <v>1396</v>
      </c>
      <c r="H319" s="156">
        <v>756.2</v>
      </c>
      <c r="I319" s="157"/>
      <c r="L319" s="152"/>
      <c r="M319" s="158"/>
      <c r="T319" s="159"/>
      <c r="AT319" s="154" t="s">
        <v>214</v>
      </c>
      <c r="AU319" s="154" t="s">
        <v>91</v>
      </c>
      <c r="AV319" s="11" t="s">
        <v>91</v>
      </c>
      <c r="AW319" s="11" t="s">
        <v>29</v>
      </c>
      <c r="AX319" s="11" t="s">
        <v>72</v>
      </c>
      <c r="AY319" s="154" t="s">
        <v>207</v>
      </c>
    </row>
    <row r="320" spans="2:65" s="14" customFormat="1" x14ac:dyDescent="0.2">
      <c r="B320" s="178"/>
      <c r="D320" s="153" t="s">
        <v>214</v>
      </c>
      <c r="E320" s="179" t="s">
        <v>1</v>
      </c>
      <c r="F320" s="180" t="s">
        <v>243</v>
      </c>
      <c r="H320" s="181">
        <v>992.9</v>
      </c>
      <c r="I320" s="182"/>
      <c r="L320" s="178"/>
      <c r="M320" s="183"/>
      <c r="T320" s="184"/>
      <c r="AT320" s="179" t="s">
        <v>214</v>
      </c>
      <c r="AU320" s="179" t="s">
        <v>91</v>
      </c>
      <c r="AV320" s="14" t="s">
        <v>236</v>
      </c>
      <c r="AW320" s="14" t="s">
        <v>29</v>
      </c>
      <c r="AX320" s="14" t="s">
        <v>80</v>
      </c>
      <c r="AY320" s="179" t="s">
        <v>207</v>
      </c>
    </row>
    <row r="321" spans="2:65" s="1" customFormat="1" ht="33" customHeight="1" x14ac:dyDescent="0.2">
      <c r="B321" s="137"/>
      <c r="C321" s="138" t="s">
        <v>614</v>
      </c>
      <c r="D321" s="194" t="s">
        <v>208</v>
      </c>
      <c r="E321" s="139" t="s">
        <v>1397</v>
      </c>
      <c r="F321" s="140" t="s">
        <v>1398</v>
      </c>
      <c r="G321" s="141" t="s">
        <v>410</v>
      </c>
      <c r="H321" s="142">
        <v>52.1</v>
      </c>
      <c r="I321" s="143"/>
      <c r="J321" s="144">
        <f>ROUND(I321*H321,2)</f>
        <v>0</v>
      </c>
      <c r="K321" s="145"/>
      <c r="L321" s="32"/>
      <c r="M321" s="146" t="s">
        <v>1</v>
      </c>
      <c r="N321" s="147" t="s">
        <v>38</v>
      </c>
      <c r="P321" s="148">
        <f>O321*H321</f>
        <v>0</v>
      </c>
      <c r="Q321" s="148">
        <v>0</v>
      </c>
      <c r="R321" s="148">
        <f>Q321*H321</f>
        <v>0</v>
      </c>
      <c r="S321" s="148">
        <v>0</v>
      </c>
      <c r="T321" s="149">
        <f>S321*H321</f>
        <v>0</v>
      </c>
      <c r="AR321" s="150" t="s">
        <v>236</v>
      </c>
      <c r="AT321" s="150" t="s">
        <v>208</v>
      </c>
      <c r="AU321" s="150" t="s">
        <v>91</v>
      </c>
      <c r="AY321" s="17" t="s">
        <v>207</v>
      </c>
      <c r="BE321" s="151">
        <f>IF(N321="základná",J321,0)</f>
        <v>0</v>
      </c>
      <c r="BF321" s="151">
        <f>IF(N321="znížená",J321,0)</f>
        <v>0</v>
      </c>
      <c r="BG321" s="151">
        <f>IF(N321="zákl. prenesená",J321,0)</f>
        <v>0</v>
      </c>
      <c r="BH321" s="151">
        <f>IF(N321="zníž. prenesená",J321,0)</f>
        <v>0</v>
      </c>
      <c r="BI321" s="151">
        <f>IF(N321="nulová",J321,0)</f>
        <v>0</v>
      </c>
      <c r="BJ321" s="17" t="s">
        <v>91</v>
      </c>
      <c r="BK321" s="151">
        <f>ROUND(I321*H321,2)</f>
        <v>0</v>
      </c>
      <c r="BL321" s="17" t="s">
        <v>236</v>
      </c>
      <c r="BM321" s="150" t="s">
        <v>1399</v>
      </c>
    </row>
    <row r="322" spans="2:65" s="1" customFormat="1" ht="38.4" x14ac:dyDescent="0.2">
      <c r="B322" s="32"/>
      <c r="D322" s="153" t="s">
        <v>220</v>
      </c>
      <c r="F322" s="160" t="s">
        <v>1400</v>
      </c>
      <c r="I322" s="161"/>
      <c r="L322" s="32"/>
      <c r="M322" s="162"/>
      <c r="T322" s="59"/>
      <c r="AT322" s="17" t="s">
        <v>220</v>
      </c>
      <c r="AU322" s="17" t="s">
        <v>91</v>
      </c>
    </row>
    <row r="323" spans="2:65" s="11" customFormat="1" ht="20.399999999999999" x14ac:dyDescent="0.2">
      <c r="B323" s="152"/>
      <c r="D323" s="153" t="s">
        <v>214</v>
      </c>
      <c r="E323" s="154" t="s">
        <v>1</v>
      </c>
      <c r="F323" s="155" t="s">
        <v>1401</v>
      </c>
      <c r="H323" s="156">
        <v>52.1</v>
      </c>
      <c r="I323" s="157"/>
      <c r="L323" s="152"/>
      <c r="M323" s="158"/>
      <c r="T323" s="159"/>
      <c r="AT323" s="154" t="s">
        <v>214</v>
      </c>
      <c r="AU323" s="154" t="s">
        <v>91</v>
      </c>
      <c r="AV323" s="11" t="s">
        <v>91</v>
      </c>
      <c r="AW323" s="11" t="s">
        <v>29</v>
      </c>
      <c r="AX323" s="11" t="s">
        <v>80</v>
      </c>
      <c r="AY323" s="154" t="s">
        <v>207</v>
      </c>
    </row>
    <row r="324" spans="2:65" s="1" customFormat="1" ht="33" customHeight="1" x14ac:dyDescent="0.2">
      <c r="B324" s="137"/>
      <c r="C324" s="138" t="s">
        <v>617</v>
      </c>
      <c r="D324" s="194" t="s">
        <v>208</v>
      </c>
      <c r="E324" s="139" t="s">
        <v>1402</v>
      </c>
      <c r="F324" s="140" t="s">
        <v>1403</v>
      </c>
      <c r="G324" s="141" t="s">
        <v>410</v>
      </c>
      <c r="H324" s="142">
        <v>159.5</v>
      </c>
      <c r="I324" s="143"/>
      <c r="J324" s="144">
        <f>ROUND(I324*H324,2)</f>
        <v>0</v>
      </c>
      <c r="K324" s="145"/>
      <c r="L324" s="32"/>
      <c r="M324" s="146" t="s">
        <v>1</v>
      </c>
      <c r="N324" s="147" t="s">
        <v>38</v>
      </c>
      <c r="P324" s="148">
        <f>O324*H324</f>
        <v>0</v>
      </c>
      <c r="Q324" s="148">
        <v>1.6000000000000001E-4</v>
      </c>
      <c r="R324" s="148">
        <f>Q324*H324</f>
        <v>2.5520000000000001E-2</v>
      </c>
      <c r="S324" s="148">
        <v>0</v>
      </c>
      <c r="T324" s="149">
        <f>S324*H324</f>
        <v>0</v>
      </c>
      <c r="AR324" s="150" t="s">
        <v>236</v>
      </c>
      <c r="AT324" s="150" t="s">
        <v>208</v>
      </c>
      <c r="AU324" s="150" t="s">
        <v>91</v>
      </c>
      <c r="AY324" s="17" t="s">
        <v>207</v>
      </c>
      <c r="BE324" s="151">
        <f>IF(N324="základná",J324,0)</f>
        <v>0</v>
      </c>
      <c r="BF324" s="151">
        <f>IF(N324="znížená",J324,0)</f>
        <v>0</v>
      </c>
      <c r="BG324" s="151">
        <f>IF(N324="zákl. prenesená",J324,0)</f>
        <v>0</v>
      </c>
      <c r="BH324" s="151">
        <f>IF(N324="zníž. prenesená",J324,0)</f>
        <v>0</v>
      </c>
      <c r="BI324" s="151">
        <f>IF(N324="nulová",J324,0)</f>
        <v>0</v>
      </c>
      <c r="BJ324" s="17" t="s">
        <v>91</v>
      </c>
      <c r="BK324" s="151">
        <f>ROUND(I324*H324,2)</f>
        <v>0</v>
      </c>
      <c r="BL324" s="17" t="s">
        <v>236</v>
      </c>
      <c r="BM324" s="150" t="s">
        <v>1404</v>
      </c>
    </row>
    <row r="325" spans="2:65" s="1" customFormat="1" ht="28.8" x14ac:dyDescent="0.2">
      <c r="B325" s="32"/>
      <c r="D325" s="153" t="s">
        <v>220</v>
      </c>
      <c r="F325" s="160" t="s">
        <v>1405</v>
      </c>
      <c r="I325" s="161"/>
      <c r="L325" s="32"/>
      <c r="M325" s="162"/>
      <c r="T325" s="59"/>
      <c r="AT325" s="17" t="s">
        <v>220</v>
      </c>
      <c r="AU325" s="17" t="s">
        <v>91</v>
      </c>
    </row>
    <row r="326" spans="2:65" s="11" customFormat="1" ht="20.399999999999999" x14ac:dyDescent="0.2">
      <c r="B326" s="152"/>
      <c r="D326" s="153" t="s">
        <v>214</v>
      </c>
      <c r="E326" s="154" t="s">
        <v>1</v>
      </c>
      <c r="F326" s="155" t="s">
        <v>1406</v>
      </c>
      <c r="H326" s="156">
        <v>107.4</v>
      </c>
      <c r="I326" s="157"/>
      <c r="L326" s="152"/>
      <c r="M326" s="158"/>
      <c r="T326" s="159"/>
      <c r="AT326" s="154" t="s">
        <v>214</v>
      </c>
      <c r="AU326" s="154" t="s">
        <v>91</v>
      </c>
      <c r="AV326" s="11" t="s">
        <v>91</v>
      </c>
      <c r="AW326" s="11" t="s">
        <v>29</v>
      </c>
      <c r="AX326" s="11" t="s">
        <v>72</v>
      </c>
      <c r="AY326" s="154" t="s">
        <v>207</v>
      </c>
    </row>
    <row r="327" spans="2:65" s="11" customFormat="1" ht="20.399999999999999" x14ac:dyDescent="0.2">
      <c r="B327" s="152"/>
      <c r="D327" s="153" t="s">
        <v>214</v>
      </c>
      <c r="E327" s="154" t="s">
        <v>1</v>
      </c>
      <c r="F327" s="155" t="s">
        <v>1407</v>
      </c>
      <c r="H327" s="156">
        <v>52.1</v>
      </c>
      <c r="I327" s="157"/>
      <c r="L327" s="152"/>
      <c r="M327" s="158"/>
      <c r="T327" s="159"/>
      <c r="AT327" s="154" t="s">
        <v>214</v>
      </c>
      <c r="AU327" s="154" t="s">
        <v>91</v>
      </c>
      <c r="AV327" s="11" t="s">
        <v>91</v>
      </c>
      <c r="AW327" s="11" t="s">
        <v>29</v>
      </c>
      <c r="AX327" s="11" t="s">
        <v>72</v>
      </c>
      <c r="AY327" s="154" t="s">
        <v>207</v>
      </c>
    </row>
    <row r="328" spans="2:65" s="14" customFormat="1" x14ac:dyDescent="0.2">
      <c r="B328" s="178"/>
      <c r="D328" s="153" t="s">
        <v>214</v>
      </c>
      <c r="E328" s="179" t="s">
        <v>1</v>
      </c>
      <c r="F328" s="180" t="s">
        <v>243</v>
      </c>
      <c r="H328" s="181">
        <v>159.5</v>
      </c>
      <c r="I328" s="182"/>
      <c r="L328" s="178"/>
      <c r="M328" s="183"/>
      <c r="T328" s="184"/>
      <c r="AT328" s="179" t="s">
        <v>214</v>
      </c>
      <c r="AU328" s="179" t="s">
        <v>91</v>
      </c>
      <c r="AV328" s="14" t="s">
        <v>236</v>
      </c>
      <c r="AW328" s="14" t="s">
        <v>29</v>
      </c>
      <c r="AX328" s="14" t="s">
        <v>80</v>
      </c>
      <c r="AY328" s="179" t="s">
        <v>207</v>
      </c>
    </row>
    <row r="329" spans="2:65" s="1" customFormat="1" ht="16.5" customHeight="1" x14ac:dyDescent="0.2">
      <c r="B329" s="137"/>
      <c r="C329" s="138" t="s">
        <v>620</v>
      </c>
      <c r="D329" s="194" t="s">
        <v>208</v>
      </c>
      <c r="E329" s="139" t="s">
        <v>1408</v>
      </c>
      <c r="F329" s="140" t="s">
        <v>1409</v>
      </c>
      <c r="G329" s="141" t="s">
        <v>410</v>
      </c>
      <c r="H329" s="142">
        <v>2580.8000000000002</v>
      </c>
      <c r="I329" s="143"/>
      <c r="J329" s="144">
        <f>ROUND(I329*H329,2)</f>
        <v>0</v>
      </c>
      <c r="K329" s="145"/>
      <c r="L329" s="32"/>
      <c r="M329" s="146" t="s">
        <v>1</v>
      </c>
      <c r="N329" s="147" t="s">
        <v>38</v>
      </c>
      <c r="P329" s="148">
        <f>O329*H329</f>
        <v>0</v>
      </c>
      <c r="Q329" s="148">
        <v>1.0000000000000001E-5</v>
      </c>
      <c r="R329" s="148">
        <f>Q329*H329</f>
        <v>2.5808000000000005E-2</v>
      </c>
      <c r="S329" s="148">
        <v>0</v>
      </c>
      <c r="T329" s="149">
        <f>S329*H329</f>
        <v>0</v>
      </c>
      <c r="AR329" s="150" t="s">
        <v>236</v>
      </c>
      <c r="AT329" s="150" t="s">
        <v>208</v>
      </c>
      <c r="AU329" s="150" t="s">
        <v>91</v>
      </c>
      <c r="AY329" s="17" t="s">
        <v>207</v>
      </c>
      <c r="BE329" s="151">
        <f>IF(N329="základná",J329,0)</f>
        <v>0</v>
      </c>
      <c r="BF329" s="151">
        <f>IF(N329="znížená",J329,0)</f>
        <v>0</v>
      </c>
      <c r="BG329" s="151">
        <f>IF(N329="zákl. prenesená",J329,0)</f>
        <v>0</v>
      </c>
      <c r="BH329" s="151">
        <f>IF(N329="zníž. prenesená",J329,0)</f>
        <v>0</v>
      </c>
      <c r="BI329" s="151">
        <f>IF(N329="nulová",J329,0)</f>
        <v>0</v>
      </c>
      <c r="BJ329" s="17" t="s">
        <v>91</v>
      </c>
      <c r="BK329" s="151">
        <f>ROUND(I329*H329,2)</f>
        <v>0</v>
      </c>
      <c r="BL329" s="17" t="s">
        <v>236</v>
      </c>
      <c r="BM329" s="150" t="s">
        <v>1410</v>
      </c>
    </row>
    <row r="330" spans="2:65" s="11" customFormat="1" x14ac:dyDescent="0.2">
      <c r="B330" s="152"/>
      <c r="D330" s="153" t="s">
        <v>214</v>
      </c>
      <c r="E330" s="154" t="s">
        <v>1</v>
      </c>
      <c r="F330" s="155" t="s">
        <v>1411</v>
      </c>
      <c r="H330" s="156">
        <v>654</v>
      </c>
      <c r="I330" s="157"/>
      <c r="L330" s="152"/>
      <c r="M330" s="158"/>
      <c r="T330" s="159"/>
      <c r="AT330" s="154" t="s">
        <v>214</v>
      </c>
      <c r="AU330" s="154" t="s">
        <v>91</v>
      </c>
      <c r="AV330" s="11" t="s">
        <v>91</v>
      </c>
      <c r="AW330" s="11" t="s">
        <v>29</v>
      </c>
      <c r="AX330" s="11" t="s">
        <v>72</v>
      </c>
      <c r="AY330" s="154" t="s">
        <v>207</v>
      </c>
    </row>
    <row r="331" spans="2:65" s="11" customFormat="1" x14ac:dyDescent="0.2">
      <c r="B331" s="152"/>
      <c r="D331" s="153" t="s">
        <v>214</v>
      </c>
      <c r="E331" s="154" t="s">
        <v>1</v>
      </c>
      <c r="F331" s="155" t="s">
        <v>1412</v>
      </c>
      <c r="H331" s="156">
        <v>1885.4</v>
      </c>
      <c r="I331" s="157"/>
      <c r="L331" s="152"/>
      <c r="M331" s="158"/>
      <c r="T331" s="159"/>
      <c r="AT331" s="154" t="s">
        <v>214</v>
      </c>
      <c r="AU331" s="154" t="s">
        <v>91</v>
      </c>
      <c r="AV331" s="11" t="s">
        <v>91</v>
      </c>
      <c r="AW331" s="11" t="s">
        <v>29</v>
      </c>
      <c r="AX331" s="11" t="s">
        <v>72</v>
      </c>
      <c r="AY331" s="154" t="s">
        <v>207</v>
      </c>
    </row>
    <row r="332" spans="2:65" s="11" customFormat="1" x14ac:dyDescent="0.2">
      <c r="B332" s="152"/>
      <c r="D332" s="153" t="s">
        <v>214</v>
      </c>
      <c r="E332" s="154" t="s">
        <v>1</v>
      </c>
      <c r="F332" s="155" t="s">
        <v>1413</v>
      </c>
      <c r="H332" s="156">
        <v>41.4</v>
      </c>
      <c r="I332" s="157"/>
      <c r="L332" s="152"/>
      <c r="M332" s="158"/>
      <c r="T332" s="159"/>
      <c r="AT332" s="154" t="s">
        <v>214</v>
      </c>
      <c r="AU332" s="154" t="s">
        <v>91</v>
      </c>
      <c r="AV332" s="11" t="s">
        <v>91</v>
      </c>
      <c r="AW332" s="11" t="s">
        <v>29</v>
      </c>
      <c r="AX332" s="11" t="s">
        <v>72</v>
      </c>
      <c r="AY332" s="154" t="s">
        <v>207</v>
      </c>
    </row>
    <row r="333" spans="2:65" s="14" customFormat="1" x14ac:dyDescent="0.2">
      <c r="B333" s="178"/>
      <c r="D333" s="153" t="s">
        <v>214</v>
      </c>
      <c r="E333" s="179" t="s">
        <v>1</v>
      </c>
      <c r="F333" s="180" t="s">
        <v>243</v>
      </c>
      <c r="H333" s="181">
        <v>2580.8000000000002</v>
      </c>
      <c r="I333" s="182"/>
      <c r="L333" s="178"/>
      <c r="M333" s="183"/>
      <c r="T333" s="184"/>
      <c r="AT333" s="179" t="s">
        <v>214</v>
      </c>
      <c r="AU333" s="179" t="s">
        <v>91</v>
      </c>
      <c r="AV333" s="14" t="s">
        <v>236</v>
      </c>
      <c r="AW333" s="14" t="s">
        <v>29</v>
      </c>
      <c r="AX333" s="14" t="s">
        <v>80</v>
      </c>
      <c r="AY333" s="179" t="s">
        <v>207</v>
      </c>
    </row>
    <row r="334" spans="2:65" s="10" customFormat="1" ht="25.95" customHeight="1" x14ac:dyDescent="0.25">
      <c r="B334" s="127"/>
      <c r="D334" s="128" t="s">
        <v>71</v>
      </c>
      <c r="E334" s="129" t="s">
        <v>585</v>
      </c>
      <c r="F334" s="129" t="s">
        <v>586</v>
      </c>
      <c r="I334" s="130"/>
      <c r="J334" s="131">
        <f>BK334</f>
        <v>0</v>
      </c>
      <c r="L334" s="127"/>
      <c r="M334" s="132"/>
      <c r="P334" s="133">
        <f>P335</f>
        <v>0</v>
      </c>
      <c r="R334" s="133">
        <f>R335</f>
        <v>2.9879999999999998E-3</v>
      </c>
      <c r="T334" s="134">
        <f>T335</f>
        <v>0</v>
      </c>
      <c r="AR334" s="128" t="s">
        <v>91</v>
      </c>
      <c r="AT334" s="135" t="s">
        <v>71</v>
      </c>
      <c r="AU334" s="135" t="s">
        <v>72</v>
      </c>
      <c r="AY334" s="128" t="s">
        <v>207</v>
      </c>
      <c r="BK334" s="136">
        <f>BK335</f>
        <v>0</v>
      </c>
    </row>
    <row r="335" spans="2:65" s="10" customFormat="1" ht="22.8" customHeight="1" x14ac:dyDescent="0.25">
      <c r="B335" s="127"/>
      <c r="D335" s="128" t="s">
        <v>71</v>
      </c>
      <c r="E335" s="170" t="s">
        <v>1414</v>
      </c>
      <c r="F335" s="170" t="s">
        <v>1415</v>
      </c>
      <c r="I335" s="130"/>
      <c r="J335" s="171">
        <f>BK335</f>
        <v>0</v>
      </c>
      <c r="L335" s="127"/>
      <c r="M335" s="132"/>
      <c r="P335" s="133">
        <f>SUM(P336:P338)</f>
        <v>0</v>
      </c>
      <c r="R335" s="133">
        <f>SUM(R336:R338)</f>
        <v>2.9879999999999998E-3</v>
      </c>
      <c r="T335" s="134">
        <f>SUM(T336:T338)</f>
        <v>0</v>
      </c>
      <c r="AR335" s="128" t="s">
        <v>91</v>
      </c>
      <c r="AT335" s="135" t="s">
        <v>71</v>
      </c>
      <c r="AU335" s="135" t="s">
        <v>80</v>
      </c>
      <c r="AY335" s="128" t="s">
        <v>207</v>
      </c>
      <c r="BK335" s="136">
        <f>SUM(BK336:BK338)</f>
        <v>0</v>
      </c>
    </row>
    <row r="336" spans="2:65" s="1" customFormat="1" ht="16.5" customHeight="1" x14ac:dyDescent="0.2">
      <c r="B336" s="137"/>
      <c r="C336" s="138" t="s">
        <v>232</v>
      </c>
      <c r="D336" s="194" t="s">
        <v>208</v>
      </c>
      <c r="E336" s="139" t="s">
        <v>1416</v>
      </c>
      <c r="F336" s="140" t="s">
        <v>1417</v>
      </c>
      <c r="G336" s="141" t="s">
        <v>235</v>
      </c>
      <c r="H336" s="142">
        <v>99.6</v>
      </c>
      <c r="I336" s="143"/>
      <c r="J336" s="144">
        <f>ROUND(I336*H336,2)</f>
        <v>0</v>
      </c>
      <c r="K336" s="145"/>
      <c r="L336" s="32"/>
      <c r="M336" s="146" t="s">
        <v>1</v>
      </c>
      <c r="N336" s="147" t="s">
        <v>38</v>
      </c>
      <c r="P336" s="148">
        <f>O336*H336</f>
        <v>0</v>
      </c>
      <c r="Q336" s="148">
        <v>3.0000000000000001E-5</v>
      </c>
      <c r="R336" s="148">
        <f>Q336*H336</f>
        <v>2.9879999999999998E-3</v>
      </c>
      <c r="S336" s="148">
        <v>0</v>
      </c>
      <c r="T336" s="149">
        <f>S336*H336</f>
        <v>0</v>
      </c>
      <c r="AR336" s="150" t="s">
        <v>354</v>
      </c>
      <c r="AT336" s="150" t="s">
        <v>208</v>
      </c>
      <c r="AU336" s="150" t="s">
        <v>91</v>
      </c>
      <c r="AY336" s="17" t="s">
        <v>207</v>
      </c>
      <c r="BE336" s="151">
        <f>IF(N336="základná",J336,0)</f>
        <v>0</v>
      </c>
      <c r="BF336" s="151">
        <f>IF(N336="znížená",J336,0)</f>
        <v>0</v>
      </c>
      <c r="BG336" s="151">
        <f>IF(N336="zákl. prenesená",J336,0)</f>
        <v>0</v>
      </c>
      <c r="BH336" s="151">
        <f>IF(N336="zníž. prenesená",J336,0)</f>
        <v>0</v>
      </c>
      <c r="BI336" s="151">
        <f>IF(N336="nulová",J336,0)</f>
        <v>0</v>
      </c>
      <c r="BJ336" s="17" t="s">
        <v>91</v>
      </c>
      <c r="BK336" s="151">
        <f>ROUND(I336*H336,2)</f>
        <v>0</v>
      </c>
      <c r="BL336" s="17" t="s">
        <v>354</v>
      </c>
      <c r="BM336" s="150" t="s">
        <v>1418</v>
      </c>
    </row>
    <row r="337" spans="2:65" s="1" customFormat="1" ht="28.8" x14ac:dyDescent="0.2">
      <c r="B337" s="32"/>
      <c r="D337" s="153" t="s">
        <v>220</v>
      </c>
      <c r="F337" s="160" t="s">
        <v>1419</v>
      </c>
      <c r="I337" s="161"/>
      <c r="L337" s="32"/>
      <c r="M337" s="162"/>
      <c r="T337" s="59"/>
      <c r="AT337" s="17" t="s">
        <v>220</v>
      </c>
      <c r="AU337" s="17" t="s">
        <v>91</v>
      </c>
    </row>
    <row r="338" spans="2:65" s="11" customFormat="1" x14ac:dyDescent="0.2">
      <c r="B338" s="152"/>
      <c r="D338" s="153" t="s">
        <v>214</v>
      </c>
      <c r="E338" s="154" t="s">
        <v>1</v>
      </c>
      <c r="F338" s="155" t="s">
        <v>1306</v>
      </c>
      <c r="H338" s="156">
        <v>99.6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80</v>
      </c>
      <c r="AY338" s="154" t="s">
        <v>207</v>
      </c>
    </row>
    <row r="339" spans="2:65" s="10" customFormat="1" ht="25.95" customHeight="1" x14ac:dyDescent="0.25">
      <c r="B339" s="127"/>
      <c r="D339" s="128" t="s">
        <v>71</v>
      </c>
      <c r="E339" s="129" t="s">
        <v>204</v>
      </c>
      <c r="F339" s="129" t="s">
        <v>205</v>
      </c>
      <c r="I339" s="130"/>
      <c r="J339" s="131">
        <f>BK339</f>
        <v>0</v>
      </c>
      <c r="L339" s="127"/>
      <c r="M339" s="132"/>
      <c r="P339" s="133">
        <f>SUM(P340:P341)</f>
        <v>0</v>
      </c>
      <c r="R339" s="133">
        <f>SUM(R340:R341)</f>
        <v>0</v>
      </c>
      <c r="T339" s="134">
        <f>SUM(T340:T341)</f>
        <v>0</v>
      </c>
      <c r="AR339" s="128" t="s">
        <v>206</v>
      </c>
      <c r="AT339" s="135" t="s">
        <v>71</v>
      </c>
      <c r="AU339" s="135" t="s">
        <v>72</v>
      </c>
      <c r="AY339" s="128" t="s">
        <v>207</v>
      </c>
      <c r="BK339" s="136">
        <f>SUM(BK340:BK341)</f>
        <v>0</v>
      </c>
    </row>
    <row r="340" spans="2:65" s="1" customFormat="1" ht="49.05" customHeight="1" x14ac:dyDescent="0.2">
      <c r="B340" s="137"/>
      <c r="C340" s="138" t="s">
        <v>244</v>
      </c>
      <c r="D340" s="138" t="s">
        <v>208</v>
      </c>
      <c r="E340" s="139" t="s">
        <v>918</v>
      </c>
      <c r="F340" s="140" t="s">
        <v>919</v>
      </c>
      <c r="G340" s="141" t="s">
        <v>211</v>
      </c>
      <c r="H340" s="142">
        <v>1</v>
      </c>
      <c r="I340" s="143"/>
      <c r="J340" s="144">
        <f>ROUND(I340*H340,2)</f>
        <v>0</v>
      </c>
      <c r="K340" s="145"/>
      <c r="L340" s="32"/>
      <c r="M340" s="146" t="s">
        <v>1</v>
      </c>
      <c r="N340" s="147" t="s">
        <v>38</v>
      </c>
      <c r="P340" s="148">
        <f>O340*H340</f>
        <v>0</v>
      </c>
      <c r="Q340" s="148">
        <v>0</v>
      </c>
      <c r="R340" s="148">
        <f>Q340*H340</f>
        <v>0</v>
      </c>
      <c r="S340" s="148">
        <v>0</v>
      </c>
      <c r="T340" s="149">
        <f>S340*H340</f>
        <v>0</v>
      </c>
      <c r="AR340" s="150" t="s">
        <v>212</v>
      </c>
      <c r="AT340" s="150" t="s">
        <v>208</v>
      </c>
      <c r="AU340" s="150" t="s">
        <v>80</v>
      </c>
      <c r="AY340" s="17" t="s">
        <v>207</v>
      </c>
      <c r="BE340" s="151">
        <f>IF(N340="základná",J340,0)</f>
        <v>0</v>
      </c>
      <c r="BF340" s="151">
        <f>IF(N340="znížená",J340,0)</f>
        <v>0</v>
      </c>
      <c r="BG340" s="151">
        <f>IF(N340="zákl. prenesená",J340,0)</f>
        <v>0</v>
      </c>
      <c r="BH340" s="151">
        <f>IF(N340="zníž. prenesená",J340,0)</f>
        <v>0</v>
      </c>
      <c r="BI340" s="151">
        <f>IF(N340="nulová",J340,0)</f>
        <v>0</v>
      </c>
      <c r="BJ340" s="17" t="s">
        <v>91</v>
      </c>
      <c r="BK340" s="151">
        <f>ROUND(I340*H340,2)</f>
        <v>0</v>
      </c>
      <c r="BL340" s="17" t="s">
        <v>212</v>
      </c>
      <c r="BM340" s="150" t="s">
        <v>1420</v>
      </c>
    </row>
    <row r="341" spans="2:65" s="1" customFormat="1" ht="44.25" customHeight="1" x14ac:dyDescent="0.2">
      <c r="B341" s="137"/>
      <c r="C341" s="138" t="s">
        <v>251</v>
      </c>
      <c r="D341" s="138" t="s">
        <v>208</v>
      </c>
      <c r="E341" s="139" t="s">
        <v>621</v>
      </c>
      <c r="F341" s="140" t="s">
        <v>622</v>
      </c>
      <c r="G341" s="141" t="s">
        <v>211</v>
      </c>
      <c r="H341" s="142">
        <v>1</v>
      </c>
      <c r="I341" s="143"/>
      <c r="J341" s="144">
        <f>ROUND(I341*H341,2)</f>
        <v>0</v>
      </c>
      <c r="K341" s="145"/>
      <c r="L341" s="32"/>
      <c r="M341" s="199" t="s">
        <v>1</v>
      </c>
      <c r="N341" s="200" t="s">
        <v>38</v>
      </c>
      <c r="O341" s="201"/>
      <c r="P341" s="202">
        <f>O341*H341</f>
        <v>0</v>
      </c>
      <c r="Q341" s="202">
        <v>0</v>
      </c>
      <c r="R341" s="202">
        <f>Q341*H341</f>
        <v>0</v>
      </c>
      <c r="S341" s="202">
        <v>0</v>
      </c>
      <c r="T341" s="203">
        <f>S341*H341</f>
        <v>0</v>
      </c>
      <c r="AR341" s="150" t="s">
        <v>212</v>
      </c>
      <c r="AT341" s="150" t="s">
        <v>208</v>
      </c>
      <c r="AU341" s="150" t="s">
        <v>80</v>
      </c>
      <c r="AY341" s="17" t="s">
        <v>207</v>
      </c>
      <c r="BE341" s="151">
        <f>IF(N341="základná",J341,0)</f>
        <v>0</v>
      </c>
      <c r="BF341" s="151">
        <f>IF(N341="znížená",J341,0)</f>
        <v>0</v>
      </c>
      <c r="BG341" s="151">
        <f>IF(N341="zákl. prenesená",J341,0)</f>
        <v>0</v>
      </c>
      <c r="BH341" s="151">
        <f>IF(N341="zníž. prenesená",J341,0)</f>
        <v>0</v>
      </c>
      <c r="BI341" s="151">
        <f>IF(N341="nulová",J341,0)</f>
        <v>0</v>
      </c>
      <c r="BJ341" s="17" t="s">
        <v>91</v>
      </c>
      <c r="BK341" s="151">
        <f>ROUND(I341*H341,2)</f>
        <v>0</v>
      </c>
      <c r="BL341" s="17" t="s">
        <v>212</v>
      </c>
      <c r="BM341" s="150" t="s">
        <v>1421</v>
      </c>
    </row>
    <row r="342" spans="2:65" s="1" customFormat="1" ht="6.9" customHeight="1" x14ac:dyDescent="0.2">
      <c r="B342" s="47"/>
      <c r="C342" s="48"/>
      <c r="D342" s="48"/>
      <c r="E342" s="48"/>
      <c r="F342" s="48"/>
      <c r="G342" s="48"/>
      <c r="H342" s="48"/>
      <c r="I342" s="48"/>
      <c r="J342" s="48"/>
      <c r="K342" s="48"/>
      <c r="L342" s="32"/>
    </row>
  </sheetData>
  <autoFilter ref="C128:K341" xr:uid="{00000000-0009-0000-0000-000006000000}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496"/>
  <sheetViews>
    <sheetView showGridLines="0" topLeftCell="A376" workbookViewId="0">
      <selection activeCell="E386" sqref="E386:H386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21.57031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104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1422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ROUND(J129,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ROUND((SUM(BE129:BE495)),  2)</f>
        <v>0</v>
      </c>
      <c r="G33" s="100"/>
      <c r="H33" s="100"/>
      <c r="I33" s="101">
        <v>0.23</v>
      </c>
      <c r="J33" s="99">
        <f>ROUND(((SUM(BE129:BE495))*I33),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ROUND((SUM(BF129:BF495)),  2)</f>
        <v>0</v>
      </c>
      <c r="I34" s="102">
        <v>0.23</v>
      </c>
      <c r="J34" s="89">
        <f>ROUND(((SUM(BF129:BF495))*I34),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ROUND((SUM(BG129:BG495)),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ROUND((SUM(BH129:BH495)),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ROUND((SUM(BI129:BI495)),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2.03 - SO 2.03  Úprava štátnej cesty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J129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224</v>
      </c>
      <c r="E97" s="116"/>
      <c r="F97" s="116"/>
      <c r="G97" s="116"/>
      <c r="H97" s="116"/>
      <c r="I97" s="116"/>
      <c r="J97" s="117">
        <f>J130</f>
        <v>0</v>
      </c>
      <c r="L97" s="114"/>
    </row>
    <row r="98" spans="2:12" s="12" customFormat="1" ht="19.95" customHeight="1" x14ac:dyDescent="0.2">
      <c r="B98" s="166"/>
      <c r="D98" s="167" t="s">
        <v>225</v>
      </c>
      <c r="E98" s="168"/>
      <c r="F98" s="168"/>
      <c r="G98" s="168"/>
      <c r="H98" s="168"/>
      <c r="I98" s="168"/>
      <c r="J98" s="169">
        <f>J131</f>
        <v>0</v>
      </c>
      <c r="L98" s="166"/>
    </row>
    <row r="99" spans="2:12" s="12" customFormat="1" ht="19.95" customHeight="1" x14ac:dyDescent="0.2">
      <c r="B99" s="166"/>
      <c r="D99" s="167" t="s">
        <v>628</v>
      </c>
      <c r="E99" s="168"/>
      <c r="F99" s="168"/>
      <c r="G99" s="168"/>
      <c r="H99" s="168"/>
      <c r="I99" s="168"/>
      <c r="J99" s="169">
        <f>J284</f>
        <v>0</v>
      </c>
      <c r="L99" s="166"/>
    </row>
    <row r="100" spans="2:12" s="12" customFormat="1" ht="19.95" customHeight="1" x14ac:dyDescent="0.2">
      <c r="B100" s="166"/>
      <c r="D100" s="167" t="s">
        <v>629</v>
      </c>
      <c r="E100" s="168"/>
      <c r="F100" s="168"/>
      <c r="G100" s="168"/>
      <c r="H100" s="168"/>
      <c r="I100" s="168"/>
      <c r="J100" s="169">
        <f>J298</f>
        <v>0</v>
      </c>
      <c r="L100" s="166"/>
    </row>
    <row r="101" spans="2:12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J319</f>
        <v>0</v>
      </c>
      <c r="L101" s="166"/>
    </row>
    <row r="102" spans="2:12" s="12" customFormat="1" ht="19.95" customHeight="1" x14ac:dyDescent="0.2">
      <c r="B102" s="166"/>
      <c r="D102" s="167" t="s">
        <v>630</v>
      </c>
      <c r="E102" s="168"/>
      <c r="F102" s="168"/>
      <c r="G102" s="168"/>
      <c r="H102" s="168"/>
      <c r="I102" s="168"/>
      <c r="J102" s="169">
        <f>J324</f>
        <v>0</v>
      </c>
      <c r="L102" s="166"/>
    </row>
    <row r="103" spans="2:12" s="12" customFormat="1" ht="19.95" customHeight="1" x14ac:dyDescent="0.2">
      <c r="B103" s="166"/>
      <c r="D103" s="167" t="s">
        <v>226</v>
      </c>
      <c r="E103" s="168"/>
      <c r="F103" s="168"/>
      <c r="G103" s="168"/>
      <c r="H103" s="168"/>
      <c r="I103" s="168"/>
      <c r="J103" s="169">
        <f>J373</f>
        <v>0</v>
      </c>
      <c r="L103" s="166"/>
    </row>
    <row r="104" spans="2:12" s="12" customFormat="1" ht="19.95" customHeight="1" x14ac:dyDescent="0.2">
      <c r="B104" s="166"/>
      <c r="D104" s="167" t="s">
        <v>1423</v>
      </c>
      <c r="E104" s="168"/>
      <c r="F104" s="168"/>
      <c r="G104" s="168"/>
      <c r="H104" s="168"/>
      <c r="I104" s="168"/>
      <c r="J104" s="169">
        <f>J481</f>
        <v>0</v>
      </c>
      <c r="L104" s="166"/>
    </row>
    <row r="105" spans="2:12" s="8" customFormat="1" ht="24.9" customHeight="1" x14ac:dyDescent="0.2">
      <c r="B105" s="114"/>
      <c r="D105" s="115" t="s">
        <v>227</v>
      </c>
      <c r="E105" s="116"/>
      <c r="F105" s="116"/>
      <c r="G105" s="116"/>
      <c r="H105" s="116"/>
      <c r="I105" s="116"/>
      <c r="J105" s="117">
        <f>J483</f>
        <v>0</v>
      </c>
      <c r="L105" s="114"/>
    </row>
    <row r="106" spans="2:12" s="12" customFormat="1" ht="19.95" customHeight="1" x14ac:dyDescent="0.2">
      <c r="B106" s="166"/>
      <c r="D106" s="167" t="s">
        <v>1189</v>
      </c>
      <c r="E106" s="168"/>
      <c r="F106" s="168"/>
      <c r="G106" s="168"/>
      <c r="H106" s="168"/>
      <c r="I106" s="168"/>
      <c r="J106" s="169">
        <f>J484</f>
        <v>0</v>
      </c>
      <c r="L106" s="166"/>
    </row>
    <row r="107" spans="2:12" s="8" customFormat="1" ht="24.9" customHeight="1" x14ac:dyDescent="0.2">
      <c r="B107" s="114"/>
      <c r="D107" s="115" t="s">
        <v>1424</v>
      </c>
      <c r="E107" s="116"/>
      <c r="F107" s="116"/>
      <c r="G107" s="116"/>
      <c r="H107" s="116"/>
      <c r="I107" s="116"/>
      <c r="J107" s="117">
        <f>J488</f>
        <v>0</v>
      </c>
      <c r="L107" s="114"/>
    </row>
    <row r="108" spans="2:12" s="12" customFormat="1" ht="19.95" customHeight="1" x14ac:dyDescent="0.2">
      <c r="B108" s="166"/>
      <c r="D108" s="167" t="s">
        <v>1425</v>
      </c>
      <c r="E108" s="168"/>
      <c r="F108" s="168"/>
      <c r="G108" s="168"/>
      <c r="H108" s="168"/>
      <c r="I108" s="168"/>
      <c r="J108" s="169">
        <f>J489</f>
        <v>0</v>
      </c>
      <c r="L108" s="166"/>
    </row>
    <row r="109" spans="2:12" s="8" customFormat="1" ht="24.9" customHeight="1" x14ac:dyDescent="0.2">
      <c r="B109" s="114"/>
      <c r="D109" s="115" t="s">
        <v>191</v>
      </c>
      <c r="E109" s="116"/>
      <c r="F109" s="116"/>
      <c r="G109" s="116"/>
      <c r="H109" s="116"/>
      <c r="I109" s="116"/>
      <c r="J109" s="117">
        <f>J493</f>
        <v>0</v>
      </c>
      <c r="L109" s="114"/>
    </row>
    <row r="110" spans="2:12" s="1" customFormat="1" ht="21.75" customHeight="1" x14ac:dyDescent="0.2">
      <c r="B110" s="32"/>
      <c r="L110" s="32"/>
    </row>
    <row r="111" spans="2:12" s="1" customFormat="1" ht="6.9" customHeight="1" x14ac:dyDescent="0.2"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32"/>
    </row>
    <row r="115" spans="2:20" s="1" customFormat="1" ht="6.9" customHeight="1" x14ac:dyDescent="0.2">
      <c r="B115" s="49"/>
      <c r="C115" s="50"/>
      <c r="D115" s="50"/>
      <c r="E115" s="50"/>
      <c r="F115" s="50"/>
      <c r="G115" s="50"/>
      <c r="H115" s="50"/>
      <c r="I115" s="50"/>
      <c r="J115" s="50"/>
      <c r="K115" s="50"/>
      <c r="L115" s="32"/>
    </row>
    <row r="116" spans="2:20" s="1" customFormat="1" ht="24.9" customHeight="1" x14ac:dyDescent="0.2">
      <c r="B116" s="32"/>
      <c r="C116" s="21" t="s">
        <v>192</v>
      </c>
      <c r="L116" s="32"/>
    </row>
    <row r="117" spans="2:20" s="1" customFormat="1" ht="6.9" customHeight="1" x14ac:dyDescent="0.2">
      <c r="B117" s="32"/>
      <c r="L117" s="32"/>
    </row>
    <row r="118" spans="2:20" s="1" customFormat="1" ht="12" customHeight="1" x14ac:dyDescent="0.2">
      <c r="B118" s="32"/>
      <c r="C118" s="27" t="s">
        <v>15</v>
      </c>
      <c r="L118" s="32"/>
    </row>
    <row r="119" spans="2:20" s="1" customFormat="1" ht="16.5" customHeight="1" x14ac:dyDescent="0.2">
      <c r="B119" s="32"/>
      <c r="E119" s="243" t="str">
        <f>E7</f>
        <v>IP Horná Streda</v>
      </c>
      <c r="F119" s="244"/>
      <c r="G119" s="244"/>
      <c r="H119" s="244"/>
      <c r="L119" s="32"/>
    </row>
    <row r="120" spans="2:20" s="1" customFormat="1" ht="12" customHeight="1" x14ac:dyDescent="0.2">
      <c r="B120" s="32"/>
      <c r="C120" s="27" t="s">
        <v>184</v>
      </c>
      <c r="L120" s="32"/>
    </row>
    <row r="121" spans="2:20" s="1" customFormat="1" ht="16.5" customHeight="1" x14ac:dyDescent="0.2">
      <c r="B121" s="32"/>
      <c r="E121" s="239" t="str">
        <f>E9</f>
        <v>SO 2.03 - SO 2.03  Úprava štátnej cesty</v>
      </c>
      <c r="F121" s="240"/>
      <c r="G121" s="240"/>
      <c r="H121" s="240"/>
      <c r="L121" s="32"/>
    </row>
    <row r="122" spans="2:20" s="1" customFormat="1" ht="6.9" customHeight="1" x14ac:dyDescent="0.2">
      <c r="B122" s="32"/>
      <c r="L122" s="32"/>
    </row>
    <row r="123" spans="2:20" s="1" customFormat="1" ht="12" customHeight="1" x14ac:dyDescent="0.2">
      <c r="B123" s="32"/>
      <c r="C123" s="27" t="s">
        <v>19</v>
      </c>
      <c r="F123" s="25" t="str">
        <f>F12</f>
        <v xml:space="preserve"> </v>
      </c>
      <c r="I123" s="27" t="s">
        <v>21</v>
      </c>
      <c r="J123" s="55" t="str">
        <f>IF(J12="","",J12)</f>
        <v>31. 7. 2026</v>
      </c>
      <c r="L123" s="32"/>
    </row>
    <row r="124" spans="2:20" s="1" customFormat="1" ht="6.9" customHeight="1" x14ac:dyDescent="0.2">
      <c r="B124" s="32"/>
      <c r="L124" s="32"/>
    </row>
    <row r="125" spans="2:20" s="1" customFormat="1" ht="15.15" customHeight="1" x14ac:dyDescent="0.2">
      <c r="B125" s="32"/>
      <c r="C125" s="27" t="s">
        <v>23</v>
      </c>
      <c r="F125" s="25" t="str">
        <f>E15</f>
        <v xml:space="preserve"> </v>
      </c>
      <c r="I125" s="27" t="s">
        <v>28</v>
      </c>
      <c r="J125" s="30" t="str">
        <f>E21</f>
        <v xml:space="preserve"> </v>
      </c>
      <c r="L125" s="32"/>
    </row>
    <row r="126" spans="2:20" s="1" customFormat="1" ht="15.15" customHeight="1" x14ac:dyDescent="0.2">
      <c r="B126" s="32"/>
      <c r="C126" s="27" t="s">
        <v>26</v>
      </c>
      <c r="F126" s="25" t="str">
        <f>IF(E18="","",E18)</f>
        <v>Vyplň údaj</v>
      </c>
      <c r="I126" s="27" t="s">
        <v>30</v>
      </c>
      <c r="J126" s="30" t="str">
        <f>E24</f>
        <v xml:space="preserve"> </v>
      </c>
      <c r="L126" s="32"/>
    </row>
    <row r="127" spans="2:20" s="1" customFormat="1" ht="10.35" customHeight="1" x14ac:dyDescent="0.2">
      <c r="B127" s="32"/>
      <c r="L127" s="32"/>
    </row>
    <row r="128" spans="2:20" s="9" customFormat="1" ht="29.25" customHeight="1" x14ac:dyDescent="0.2">
      <c r="B128" s="118"/>
      <c r="C128" s="119" t="s">
        <v>193</v>
      </c>
      <c r="D128" s="120" t="s">
        <v>57</v>
      </c>
      <c r="E128" s="120" t="s">
        <v>53</v>
      </c>
      <c r="F128" s="120" t="s">
        <v>54</v>
      </c>
      <c r="G128" s="120" t="s">
        <v>194</v>
      </c>
      <c r="H128" s="120" t="s">
        <v>195</v>
      </c>
      <c r="I128" s="120" t="s">
        <v>196</v>
      </c>
      <c r="J128" s="121" t="s">
        <v>188</v>
      </c>
      <c r="K128" s="122" t="s">
        <v>197</v>
      </c>
      <c r="L128" s="118"/>
      <c r="M128" s="62" t="s">
        <v>1</v>
      </c>
      <c r="N128" s="63" t="s">
        <v>36</v>
      </c>
      <c r="O128" s="63" t="s">
        <v>198</v>
      </c>
      <c r="P128" s="63" t="s">
        <v>199</v>
      </c>
      <c r="Q128" s="63" t="s">
        <v>200</v>
      </c>
      <c r="R128" s="63" t="s">
        <v>201</v>
      </c>
      <c r="S128" s="63" t="s">
        <v>202</v>
      </c>
      <c r="T128" s="64" t="s">
        <v>203</v>
      </c>
    </row>
    <row r="129" spans="2:65" s="1" customFormat="1" ht="22.8" customHeight="1" x14ac:dyDescent="0.3">
      <c r="B129" s="32"/>
      <c r="C129" s="67" t="s">
        <v>189</v>
      </c>
      <c r="J129" s="123">
        <f>BK129</f>
        <v>0</v>
      </c>
      <c r="L129" s="32"/>
      <c r="M129" s="65"/>
      <c r="N129" s="56"/>
      <c r="O129" s="56"/>
      <c r="P129" s="124">
        <f>P130+P483+P488+P493</f>
        <v>0</v>
      </c>
      <c r="Q129" s="56"/>
      <c r="R129" s="124">
        <f>R130+R483+R488+R493</f>
        <v>152904.68855119997</v>
      </c>
      <c r="S129" s="56"/>
      <c r="T129" s="125">
        <f>T130+T483+T488+T493</f>
        <v>1242.8355999999999</v>
      </c>
      <c r="AT129" s="17" t="s">
        <v>71</v>
      </c>
      <c r="AU129" s="17" t="s">
        <v>190</v>
      </c>
      <c r="BK129" s="126">
        <f>BK130+BK483+BK488+BK493</f>
        <v>0</v>
      </c>
    </row>
    <row r="130" spans="2:65" s="10" customFormat="1" ht="25.95" customHeight="1" x14ac:dyDescent="0.25">
      <c r="B130" s="127"/>
      <c r="D130" s="128" t="s">
        <v>71</v>
      </c>
      <c r="E130" s="129" t="s">
        <v>229</v>
      </c>
      <c r="F130" s="129" t="s">
        <v>230</v>
      </c>
      <c r="I130" s="130"/>
      <c r="J130" s="131">
        <f>BK130</f>
        <v>0</v>
      </c>
      <c r="L130" s="127"/>
      <c r="M130" s="132"/>
      <c r="P130" s="133">
        <f>P131+P284+P298+P319+P324+P373+P481</f>
        <v>0</v>
      </c>
      <c r="R130" s="133">
        <f>R131+R284+R298+R319+R324+R373+R481</f>
        <v>152904.68493619998</v>
      </c>
      <c r="T130" s="134">
        <f>T131+T284+T298+T319+T324+T373+T481</f>
        <v>1242.8355999999999</v>
      </c>
      <c r="AR130" s="128" t="s">
        <v>80</v>
      </c>
      <c r="AT130" s="135" t="s">
        <v>71</v>
      </c>
      <c r="AU130" s="135" t="s">
        <v>72</v>
      </c>
      <c r="AY130" s="128" t="s">
        <v>207</v>
      </c>
      <c r="BK130" s="136">
        <f>BK131+BK284+BK298+BK319+BK324+BK373+BK481</f>
        <v>0</v>
      </c>
    </row>
    <row r="131" spans="2:65" s="10" customFormat="1" ht="22.8" customHeight="1" x14ac:dyDescent="0.25">
      <c r="B131" s="127"/>
      <c r="D131" s="128" t="s">
        <v>71</v>
      </c>
      <c r="E131" s="170" t="s">
        <v>80</v>
      </c>
      <c r="F131" s="170" t="s">
        <v>231</v>
      </c>
      <c r="I131" s="130"/>
      <c r="J131" s="171">
        <f>BK131</f>
        <v>0</v>
      </c>
      <c r="L131" s="127"/>
      <c r="M131" s="132"/>
      <c r="P131" s="133">
        <f>SUM(P132:P283)</f>
        <v>0</v>
      </c>
      <c r="R131" s="133">
        <f>SUM(R132:R283)</f>
        <v>132371.18943999996</v>
      </c>
      <c r="T131" s="134">
        <f>SUM(T132:T283)</f>
        <v>1242.8316</v>
      </c>
      <c r="AR131" s="128" t="s">
        <v>80</v>
      </c>
      <c r="AT131" s="135" t="s">
        <v>71</v>
      </c>
      <c r="AU131" s="135" t="s">
        <v>80</v>
      </c>
      <c r="AY131" s="128" t="s">
        <v>207</v>
      </c>
      <c r="BK131" s="136">
        <f>SUM(BK132:BK283)</f>
        <v>0</v>
      </c>
    </row>
    <row r="132" spans="2:65" s="1" customFormat="1" ht="37.799999999999997" customHeight="1" x14ac:dyDescent="0.2">
      <c r="B132" s="137"/>
      <c r="C132" s="138" t="s">
        <v>80</v>
      </c>
      <c r="D132" s="192" t="s">
        <v>208</v>
      </c>
      <c r="E132" s="139" t="s">
        <v>1426</v>
      </c>
      <c r="F132" s="140" t="s">
        <v>1427</v>
      </c>
      <c r="G132" s="141" t="s">
        <v>235</v>
      </c>
      <c r="H132" s="142">
        <v>5198.5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1428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1429</v>
      </c>
      <c r="H133" s="156">
        <v>5198.5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33" customHeight="1" x14ac:dyDescent="0.2">
      <c r="B134" s="137"/>
      <c r="C134" s="138" t="s">
        <v>91</v>
      </c>
      <c r="D134" s="138" t="s">
        <v>208</v>
      </c>
      <c r="E134" s="139" t="s">
        <v>1430</v>
      </c>
      <c r="F134" s="140" t="s">
        <v>1431</v>
      </c>
      <c r="G134" s="141" t="s">
        <v>235</v>
      </c>
      <c r="H134" s="142">
        <v>55.3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6.9999999999999994E-5</v>
      </c>
      <c r="R134" s="148">
        <f>Q134*H134</f>
        <v>3.8709999999999994E-3</v>
      </c>
      <c r="S134" s="148">
        <v>0.1</v>
      </c>
      <c r="T134" s="149">
        <f>S134*H134</f>
        <v>5.53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1432</v>
      </c>
    </row>
    <row r="135" spans="2:65" s="11" customFormat="1" ht="20.399999999999999" x14ac:dyDescent="0.2">
      <c r="B135" s="152"/>
      <c r="D135" s="153" t="s">
        <v>214</v>
      </c>
      <c r="E135" s="154" t="s">
        <v>1</v>
      </c>
      <c r="F135" s="155" t="s">
        <v>1433</v>
      </c>
      <c r="H135" s="156">
        <v>55.3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3" customHeight="1" x14ac:dyDescent="0.2">
      <c r="B136" s="137"/>
      <c r="C136" s="138" t="s">
        <v>275</v>
      </c>
      <c r="D136" s="138" t="s">
        <v>208</v>
      </c>
      <c r="E136" s="139" t="s">
        <v>1434</v>
      </c>
      <c r="F136" s="140" t="s">
        <v>1435</v>
      </c>
      <c r="G136" s="141" t="s">
        <v>235</v>
      </c>
      <c r="H136" s="142">
        <v>55.3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1.7000000000000001E-4</v>
      </c>
      <c r="R136" s="148">
        <f>Q136*H136</f>
        <v>9.4009999999999996E-3</v>
      </c>
      <c r="S136" s="148">
        <v>0.152</v>
      </c>
      <c r="T136" s="149">
        <f>S136*H136</f>
        <v>8.4055999999999997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1436</v>
      </c>
    </row>
    <row r="137" spans="2:65" s="11" customFormat="1" ht="20.399999999999999" x14ac:dyDescent="0.2">
      <c r="B137" s="152"/>
      <c r="D137" s="153" t="s">
        <v>214</v>
      </c>
      <c r="E137" s="154" t="s">
        <v>1</v>
      </c>
      <c r="F137" s="155" t="s">
        <v>1437</v>
      </c>
      <c r="H137" s="156">
        <v>55.3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44.25" customHeight="1" x14ac:dyDescent="0.2">
      <c r="B138" s="137"/>
      <c r="C138" s="138" t="s">
        <v>236</v>
      </c>
      <c r="D138" s="220" t="s">
        <v>208</v>
      </c>
      <c r="E138" s="139" t="s">
        <v>1438</v>
      </c>
      <c r="F138" s="140" t="s">
        <v>1439</v>
      </c>
      <c r="G138" s="141" t="s">
        <v>235</v>
      </c>
      <c r="H138" s="142">
        <v>1706.8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0.72</v>
      </c>
      <c r="T138" s="149">
        <f>S138*H138</f>
        <v>1228.896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1440</v>
      </c>
    </row>
    <row r="139" spans="2:65" s="11" customFormat="1" ht="20.399999999999999" x14ac:dyDescent="0.2">
      <c r="B139" s="152"/>
      <c r="D139" s="153" t="s">
        <v>214</v>
      </c>
      <c r="E139" s="154" t="s">
        <v>1</v>
      </c>
      <c r="F139" s="155" t="s">
        <v>1441</v>
      </c>
      <c r="H139" s="156">
        <v>1706.8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3" customHeight="1" x14ac:dyDescent="0.2">
      <c r="B140" s="137"/>
      <c r="C140" s="138" t="s">
        <v>206</v>
      </c>
      <c r="D140" s="193" t="s">
        <v>208</v>
      </c>
      <c r="E140" s="139" t="s">
        <v>673</v>
      </c>
      <c r="F140" s="140" t="s">
        <v>674</v>
      </c>
      <c r="G140" s="141" t="s">
        <v>269</v>
      </c>
      <c r="H140" s="142">
        <v>6298.1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1442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1443</v>
      </c>
      <c r="H141" s="156">
        <v>6298.1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37.799999999999997" customHeight="1" x14ac:dyDescent="0.2">
      <c r="B142" s="137"/>
      <c r="C142" s="138" t="s">
        <v>311</v>
      </c>
      <c r="D142" s="193" t="s">
        <v>208</v>
      </c>
      <c r="E142" s="139" t="s">
        <v>726</v>
      </c>
      <c r="F142" s="140" t="s">
        <v>727</v>
      </c>
      <c r="G142" s="141" t="s">
        <v>269</v>
      </c>
      <c r="H142" s="142">
        <v>2781.5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1444</v>
      </c>
    </row>
    <row r="143" spans="2:65" s="1" customFormat="1" ht="19.2" x14ac:dyDescent="0.2">
      <c r="B143" s="32"/>
      <c r="D143" s="153" t="s">
        <v>220</v>
      </c>
      <c r="F143" s="160" t="s">
        <v>1445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1446</v>
      </c>
      <c r="H144" s="156">
        <v>6298.1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72</v>
      </c>
      <c r="AY144" s="154" t="s">
        <v>207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1447</v>
      </c>
      <c r="H145" s="156">
        <v>-3516.6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72</v>
      </c>
      <c r="AY145" s="154" t="s">
        <v>207</v>
      </c>
    </row>
    <row r="146" spans="2:65" s="14" customFormat="1" x14ac:dyDescent="0.2">
      <c r="B146" s="178"/>
      <c r="D146" s="153" t="s">
        <v>214</v>
      </c>
      <c r="E146" s="179" t="s">
        <v>1</v>
      </c>
      <c r="F146" s="180" t="s">
        <v>1207</v>
      </c>
      <c r="H146" s="181">
        <v>2781.5</v>
      </c>
      <c r="I146" s="182"/>
      <c r="L146" s="178"/>
      <c r="M146" s="183"/>
      <c r="T146" s="184"/>
      <c r="AT146" s="179" t="s">
        <v>214</v>
      </c>
      <c r="AU146" s="179" t="s">
        <v>91</v>
      </c>
      <c r="AV146" s="14" t="s">
        <v>236</v>
      </c>
      <c r="AW146" s="14" t="s">
        <v>29</v>
      </c>
      <c r="AX146" s="14" t="s">
        <v>80</v>
      </c>
      <c r="AY146" s="179" t="s">
        <v>207</v>
      </c>
    </row>
    <row r="147" spans="2:65" s="1" customFormat="1" ht="44.25" customHeight="1" x14ac:dyDescent="0.2">
      <c r="B147" s="137"/>
      <c r="C147" s="138" t="s">
        <v>316</v>
      </c>
      <c r="D147" s="193" t="s">
        <v>208</v>
      </c>
      <c r="E147" s="139" t="s">
        <v>729</v>
      </c>
      <c r="F147" s="140" t="s">
        <v>730</v>
      </c>
      <c r="G147" s="141" t="s">
        <v>269</v>
      </c>
      <c r="H147" s="142">
        <v>19470.5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1448</v>
      </c>
    </row>
    <row r="148" spans="2:65" s="1" customFormat="1" ht="19.2" x14ac:dyDescent="0.2">
      <c r="B148" s="32"/>
      <c r="D148" s="153" t="s">
        <v>220</v>
      </c>
      <c r="F148" s="160" t="s">
        <v>1449</v>
      </c>
      <c r="I148" s="161"/>
      <c r="L148" s="32"/>
      <c r="M148" s="162"/>
      <c r="T148" s="59"/>
      <c r="AT148" s="17" t="s">
        <v>220</v>
      </c>
      <c r="AU148" s="17" t="s">
        <v>91</v>
      </c>
    </row>
    <row r="149" spans="2:65" s="11" customFormat="1" x14ac:dyDescent="0.2">
      <c r="B149" s="152"/>
      <c r="D149" s="153" t="s">
        <v>214</v>
      </c>
      <c r="E149" s="154" t="s">
        <v>1</v>
      </c>
      <c r="F149" s="155" t="s">
        <v>1450</v>
      </c>
      <c r="H149" s="156">
        <v>19470.5</v>
      </c>
      <c r="I149" s="157"/>
      <c r="L149" s="152"/>
      <c r="M149" s="158"/>
      <c r="T149" s="159"/>
      <c r="AT149" s="154" t="s">
        <v>214</v>
      </c>
      <c r="AU149" s="154" t="s">
        <v>91</v>
      </c>
      <c r="AV149" s="11" t="s">
        <v>91</v>
      </c>
      <c r="AW149" s="11" t="s">
        <v>29</v>
      </c>
      <c r="AX149" s="11" t="s">
        <v>80</v>
      </c>
      <c r="AY149" s="154" t="s">
        <v>207</v>
      </c>
    </row>
    <row r="150" spans="2:65" s="1" customFormat="1" ht="33" customHeight="1" x14ac:dyDescent="0.2">
      <c r="B150" s="137"/>
      <c r="C150" s="138" t="s">
        <v>320</v>
      </c>
      <c r="D150" s="220" t="s">
        <v>208</v>
      </c>
      <c r="E150" s="139" t="s">
        <v>673</v>
      </c>
      <c r="F150" s="140" t="s">
        <v>674</v>
      </c>
      <c r="G150" s="141" t="s">
        <v>269</v>
      </c>
      <c r="H150" s="142">
        <v>3120.6</v>
      </c>
      <c r="I150" s="143"/>
      <c r="J150" s="144">
        <f>ROUND(I150*H150,2)</f>
        <v>0</v>
      </c>
      <c r="K150" s="145"/>
      <c r="L150" s="32"/>
      <c r="M150" s="146" t="s">
        <v>1</v>
      </c>
      <c r="N150" s="147" t="s">
        <v>38</v>
      </c>
      <c r="P150" s="148">
        <f>O150*H150</f>
        <v>0</v>
      </c>
      <c r="Q150" s="148">
        <v>0</v>
      </c>
      <c r="R150" s="148">
        <f>Q150*H150</f>
        <v>0</v>
      </c>
      <c r="S150" s="148">
        <v>0</v>
      </c>
      <c r="T150" s="149">
        <f>S150*H150</f>
        <v>0</v>
      </c>
      <c r="AR150" s="150" t="s">
        <v>236</v>
      </c>
      <c r="AT150" s="150" t="s">
        <v>208</v>
      </c>
      <c r="AU150" s="150" t="s">
        <v>91</v>
      </c>
      <c r="AY150" s="17" t="s">
        <v>207</v>
      </c>
      <c r="BE150" s="151">
        <f>IF(N150="základná",J150,0)</f>
        <v>0</v>
      </c>
      <c r="BF150" s="151">
        <f>IF(N150="znížená",J150,0)</f>
        <v>0</v>
      </c>
      <c r="BG150" s="151">
        <f>IF(N150="zákl. prenesená",J150,0)</f>
        <v>0</v>
      </c>
      <c r="BH150" s="151">
        <f>IF(N150="zníž. prenesená",J150,0)</f>
        <v>0</v>
      </c>
      <c r="BI150" s="151">
        <f>IF(N150="nulová",J150,0)</f>
        <v>0</v>
      </c>
      <c r="BJ150" s="17" t="s">
        <v>91</v>
      </c>
      <c r="BK150" s="151">
        <f>ROUND(I150*H150,2)</f>
        <v>0</v>
      </c>
      <c r="BL150" s="17" t="s">
        <v>236</v>
      </c>
      <c r="BM150" s="150" t="s">
        <v>1451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1452</v>
      </c>
      <c r="H151" s="156">
        <v>853.4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1453</v>
      </c>
      <c r="H152" s="156">
        <v>2267.1999999999998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72</v>
      </c>
      <c r="AY152" s="154" t="s">
        <v>207</v>
      </c>
    </row>
    <row r="153" spans="2:65" s="14" customFormat="1" x14ac:dyDescent="0.2">
      <c r="B153" s="178"/>
      <c r="D153" s="153" t="s">
        <v>214</v>
      </c>
      <c r="E153" s="179" t="s">
        <v>1</v>
      </c>
      <c r="F153" s="180" t="s">
        <v>243</v>
      </c>
      <c r="H153" s="181">
        <v>3120.6</v>
      </c>
      <c r="I153" s="182"/>
      <c r="L153" s="178"/>
      <c r="M153" s="183"/>
      <c r="T153" s="184"/>
      <c r="AT153" s="179" t="s">
        <v>214</v>
      </c>
      <c r="AU153" s="179" t="s">
        <v>91</v>
      </c>
      <c r="AV153" s="14" t="s">
        <v>236</v>
      </c>
      <c r="AW153" s="14" t="s">
        <v>29</v>
      </c>
      <c r="AX153" s="14" t="s">
        <v>80</v>
      </c>
      <c r="AY153" s="179" t="s">
        <v>207</v>
      </c>
    </row>
    <row r="154" spans="2:65" s="1" customFormat="1" ht="37.799999999999997" customHeight="1" x14ac:dyDescent="0.2">
      <c r="B154" s="137"/>
      <c r="C154" s="138" t="s">
        <v>324</v>
      </c>
      <c r="D154" s="220" t="s">
        <v>208</v>
      </c>
      <c r="E154" s="139" t="s">
        <v>677</v>
      </c>
      <c r="F154" s="140" t="s">
        <v>678</v>
      </c>
      <c r="G154" s="141" t="s">
        <v>269</v>
      </c>
      <c r="H154" s="142">
        <v>3120.6</v>
      </c>
      <c r="I154" s="143"/>
      <c r="J154" s="144">
        <f>ROUND(I154*H154,2)</f>
        <v>0</v>
      </c>
      <c r="K154" s="145"/>
      <c r="L154" s="32"/>
      <c r="M154" s="146" t="s">
        <v>1</v>
      </c>
      <c r="N154" s="147" t="s">
        <v>38</v>
      </c>
      <c r="P154" s="148">
        <f>O154*H154</f>
        <v>0</v>
      </c>
      <c r="Q154" s="148">
        <v>0</v>
      </c>
      <c r="R154" s="148">
        <f>Q154*H154</f>
        <v>0</v>
      </c>
      <c r="S154" s="148">
        <v>0</v>
      </c>
      <c r="T154" s="149">
        <f>S154*H154</f>
        <v>0</v>
      </c>
      <c r="AR154" s="150" t="s">
        <v>236</v>
      </c>
      <c r="AT154" s="150" t="s">
        <v>208</v>
      </c>
      <c r="AU154" s="150" t="s">
        <v>91</v>
      </c>
      <c r="AY154" s="17" t="s">
        <v>207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7" t="s">
        <v>91</v>
      </c>
      <c r="BK154" s="151">
        <f>ROUND(I154*H154,2)</f>
        <v>0</v>
      </c>
      <c r="BL154" s="17" t="s">
        <v>236</v>
      </c>
      <c r="BM154" s="150" t="s">
        <v>1454</v>
      </c>
    </row>
    <row r="155" spans="2:65" s="1" customFormat="1" ht="28.8" x14ac:dyDescent="0.2">
      <c r="B155" s="32"/>
      <c r="D155" s="153" t="s">
        <v>220</v>
      </c>
      <c r="F155" s="160" t="s">
        <v>1455</v>
      </c>
      <c r="I155" s="161"/>
      <c r="L155" s="32"/>
      <c r="M155" s="162"/>
      <c r="T155" s="59"/>
      <c r="AT155" s="17" t="s">
        <v>220</v>
      </c>
      <c r="AU155" s="17" t="s">
        <v>91</v>
      </c>
    </row>
    <row r="156" spans="2:65" s="11" customFormat="1" ht="20.399999999999999" x14ac:dyDescent="0.2">
      <c r="B156" s="152"/>
      <c r="D156" s="153" t="s">
        <v>214</v>
      </c>
      <c r="E156" s="154" t="s">
        <v>1</v>
      </c>
      <c r="F156" s="155" t="s">
        <v>1456</v>
      </c>
      <c r="H156" s="156">
        <v>3120.6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21.75" customHeight="1" x14ac:dyDescent="0.2">
      <c r="B157" s="137"/>
      <c r="C157" s="138" t="s">
        <v>330</v>
      </c>
      <c r="D157" s="220" t="s">
        <v>208</v>
      </c>
      <c r="E157" s="139" t="s">
        <v>437</v>
      </c>
      <c r="F157" s="140" t="s">
        <v>438</v>
      </c>
      <c r="G157" s="141" t="s">
        <v>269</v>
      </c>
      <c r="H157" s="142">
        <v>3120.6</v>
      </c>
      <c r="I157" s="143"/>
      <c r="J157" s="144">
        <f>ROUND(I157*H157,2)</f>
        <v>0</v>
      </c>
      <c r="K157" s="145"/>
      <c r="L157" s="32"/>
      <c r="M157" s="146" t="s">
        <v>1</v>
      </c>
      <c r="N157" s="147" t="s">
        <v>38</v>
      </c>
      <c r="P157" s="148">
        <f>O157*H157</f>
        <v>0</v>
      </c>
      <c r="Q157" s="148">
        <v>0</v>
      </c>
      <c r="R157" s="148">
        <f>Q157*H157</f>
        <v>0</v>
      </c>
      <c r="S157" s="148">
        <v>0</v>
      </c>
      <c r="T157" s="149">
        <f>S157*H157</f>
        <v>0</v>
      </c>
      <c r="AR157" s="150" t="s">
        <v>236</v>
      </c>
      <c r="AT157" s="150" t="s">
        <v>208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1457</v>
      </c>
    </row>
    <row r="158" spans="2:65" s="1" customFormat="1" ht="28.8" x14ac:dyDescent="0.2">
      <c r="B158" s="32"/>
      <c r="D158" s="153" t="s">
        <v>220</v>
      </c>
      <c r="F158" s="160" t="s">
        <v>719</v>
      </c>
      <c r="I158" s="161"/>
      <c r="L158" s="32"/>
      <c r="M158" s="162"/>
      <c r="T158" s="59"/>
      <c r="AT158" s="17" t="s">
        <v>220</v>
      </c>
      <c r="AU158" s="17" t="s">
        <v>91</v>
      </c>
    </row>
    <row r="159" spans="2:65" s="11" customFormat="1" ht="20.399999999999999" x14ac:dyDescent="0.2">
      <c r="B159" s="152"/>
      <c r="D159" s="153" t="s">
        <v>214</v>
      </c>
      <c r="E159" s="154" t="s">
        <v>1</v>
      </c>
      <c r="F159" s="155" t="s">
        <v>1458</v>
      </c>
      <c r="H159" s="156">
        <v>3120.6</v>
      </c>
      <c r="I159" s="157"/>
      <c r="L159" s="152"/>
      <c r="M159" s="158"/>
      <c r="T159" s="159"/>
      <c r="AT159" s="154" t="s">
        <v>214</v>
      </c>
      <c r="AU159" s="154" t="s">
        <v>91</v>
      </c>
      <c r="AV159" s="11" t="s">
        <v>91</v>
      </c>
      <c r="AW159" s="11" t="s">
        <v>29</v>
      </c>
      <c r="AX159" s="11" t="s">
        <v>80</v>
      </c>
      <c r="AY159" s="154" t="s">
        <v>207</v>
      </c>
    </row>
    <row r="160" spans="2:65" s="1" customFormat="1" ht="24.15" customHeight="1" x14ac:dyDescent="0.2">
      <c r="B160" s="137"/>
      <c r="C160" s="138" t="s">
        <v>334</v>
      </c>
      <c r="D160" s="197" t="s">
        <v>208</v>
      </c>
      <c r="E160" s="139" t="s">
        <v>1459</v>
      </c>
      <c r="F160" s="140" t="s">
        <v>1460</v>
      </c>
      <c r="G160" s="141" t="s">
        <v>269</v>
      </c>
      <c r="H160" s="142">
        <v>271.79000000000002</v>
      </c>
      <c r="I160" s="143"/>
      <c r="J160" s="144">
        <f>ROUND(I160*H160,2)</f>
        <v>0</v>
      </c>
      <c r="K160" s="145"/>
      <c r="L160" s="32"/>
      <c r="M160" s="146" t="s">
        <v>1</v>
      </c>
      <c r="N160" s="147" t="s">
        <v>38</v>
      </c>
      <c r="P160" s="148">
        <f>O160*H160</f>
        <v>0</v>
      </c>
      <c r="Q160" s="148">
        <v>0</v>
      </c>
      <c r="R160" s="148">
        <f>Q160*H160</f>
        <v>0</v>
      </c>
      <c r="S160" s="148">
        <v>0</v>
      </c>
      <c r="T160" s="149">
        <f>S160*H160</f>
        <v>0</v>
      </c>
      <c r="AR160" s="150" t="s">
        <v>236</v>
      </c>
      <c r="AT160" s="150" t="s">
        <v>208</v>
      </c>
      <c r="AU160" s="150" t="s">
        <v>91</v>
      </c>
      <c r="AY160" s="17" t="s">
        <v>207</v>
      </c>
      <c r="BE160" s="151">
        <f>IF(N160="základná",J160,0)</f>
        <v>0</v>
      </c>
      <c r="BF160" s="151">
        <f>IF(N160="znížená",J160,0)</f>
        <v>0</v>
      </c>
      <c r="BG160" s="151">
        <f>IF(N160="zákl. prenesená",J160,0)</f>
        <v>0</v>
      </c>
      <c r="BH160" s="151">
        <f>IF(N160="zníž. prenesená",J160,0)</f>
        <v>0</v>
      </c>
      <c r="BI160" s="151">
        <f>IF(N160="nulová",J160,0)</f>
        <v>0</v>
      </c>
      <c r="BJ160" s="17" t="s">
        <v>91</v>
      </c>
      <c r="BK160" s="151">
        <f>ROUND(I160*H160,2)</f>
        <v>0</v>
      </c>
      <c r="BL160" s="17" t="s">
        <v>236</v>
      </c>
      <c r="BM160" s="150" t="s">
        <v>1461</v>
      </c>
    </row>
    <row r="161" spans="2:65" s="11" customFormat="1" x14ac:dyDescent="0.2">
      <c r="B161" s="152"/>
      <c r="D161" s="153" t="s">
        <v>214</v>
      </c>
      <c r="E161" s="154" t="s">
        <v>1</v>
      </c>
      <c r="F161" s="155" t="s">
        <v>1462</v>
      </c>
      <c r="H161" s="156">
        <v>156.94</v>
      </c>
      <c r="I161" s="157"/>
      <c r="L161" s="152"/>
      <c r="M161" s="158"/>
      <c r="T161" s="159"/>
      <c r="AT161" s="154" t="s">
        <v>214</v>
      </c>
      <c r="AU161" s="154" t="s">
        <v>91</v>
      </c>
      <c r="AV161" s="11" t="s">
        <v>91</v>
      </c>
      <c r="AW161" s="11" t="s">
        <v>29</v>
      </c>
      <c r="AX161" s="11" t="s">
        <v>72</v>
      </c>
      <c r="AY161" s="154" t="s">
        <v>207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1463</v>
      </c>
      <c r="H162" s="156">
        <v>114.85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72</v>
      </c>
      <c r="AY162" s="154" t="s">
        <v>207</v>
      </c>
    </row>
    <row r="163" spans="2:65" s="14" customFormat="1" x14ac:dyDescent="0.2">
      <c r="B163" s="178"/>
      <c r="D163" s="153" t="s">
        <v>214</v>
      </c>
      <c r="E163" s="179" t="s">
        <v>1</v>
      </c>
      <c r="F163" s="180" t="s">
        <v>243</v>
      </c>
      <c r="H163" s="181">
        <v>271.79000000000002</v>
      </c>
      <c r="I163" s="182"/>
      <c r="L163" s="178"/>
      <c r="M163" s="183"/>
      <c r="T163" s="184"/>
      <c r="AT163" s="179" t="s">
        <v>214</v>
      </c>
      <c r="AU163" s="179" t="s">
        <v>91</v>
      </c>
      <c r="AV163" s="14" t="s">
        <v>236</v>
      </c>
      <c r="AW163" s="14" t="s">
        <v>29</v>
      </c>
      <c r="AX163" s="14" t="s">
        <v>80</v>
      </c>
      <c r="AY163" s="179" t="s">
        <v>207</v>
      </c>
    </row>
    <row r="164" spans="2:65" s="1" customFormat="1" ht="24.15" customHeight="1" x14ac:dyDescent="0.2">
      <c r="B164" s="137"/>
      <c r="C164" s="138" t="s">
        <v>337</v>
      </c>
      <c r="D164" s="197" t="s">
        <v>208</v>
      </c>
      <c r="E164" s="139" t="s">
        <v>689</v>
      </c>
      <c r="F164" s="140" t="s">
        <v>690</v>
      </c>
      <c r="G164" s="141" t="s">
        <v>269</v>
      </c>
      <c r="H164" s="142">
        <v>90.632999999999996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1464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1465</v>
      </c>
      <c r="H165" s="156">
        <v>90.632999999999996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24.15" customHeight="1" x14ac:dyDescent="0.2">
      <c r="B166" s="137"/>
      <c r="C166" s="138" t="s">
        <v>341</v>
      </c>
      <c r="D166" s="196" t="s">
        <v>208</v>
      </c>
      <c r="E166" s="139" t="s">
        <v>1459</v>
      </c>
      <c r="F166" s="140" t="s">
        <v>1460</v>
      </c>
      <c r="G166" s="141" t="s">
        <v>269</v>
      </c>
      <c r="H166" s="142">
        <v>7636.1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236</v>
      </c>
      <c r="AT166" s="150" t="s">
        <v>208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1466</v>
      </c>
    </row>
    <row r="167" spans="2:65" s="11" customFormat="1" x14ac:dyDescent="0.2">
      <c r="B167" s="152"/>
      <c r="D167" s="153" t="s">
        <v>214</v>
      </c>
      <c r="E167" s="154" t="s">
        <v>1</v>
      </c>
      <c r="F167" s="155" t="s">
        <v>1467</v>
      </c>
      <c r="H167" s="156">
        <v>5474.8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72</v>
      </c>
      <c r="AY167" s="154" t="s">
        <v>207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1468</v>
      </c>
      <c r="H168" s="156">
        <v>2146.5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1469</v>
      </c>
      <c r="H169" s="156">
        <v>14.8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72</v>
      </c>
      <c r="AY169" s="154" t="s">
        <v>207</v>
      </c>
    </row>
    <row r="170" spans="2:65" s="14" customFormat="1" x14ac:dyDescent="0.2">
      <c r="B170" s="178"/>
      <c r="D170" s="153" t="s">
        <v>214</v>
      </c>
      <c r="E170" s="179" t="s">
        <v>1</v>
      </c>
      <c r="F170" s="180" t="s">
        <v>243</v>
      </c>
      <c r="H170" s="181">
        <v>7636.1</v>
      </c>
      <c r="I170" s="182"/>
      <c r="L170" s="178"/>
      <c r="M170" s="183"/>
      <c r="T170" s="184"/>
      <c r="AT170" s="179" t="s">
        <v>214</v>
      </c>
      <c r="AU170" s="179" t="s">
        <v>91</v>
      </c>
      <c r="AV170" s="14" t="s">
        <v>236</v>
      </c>
      <c r="AW170" s="14" t="s">
        <v>29</v>
      </c>
      <c r="AX170" s="14" t="s">
        <v>80</v>
      </c>
      <c r="AY170" s="179" t="s">
        <v>207</v>
      </c>
    </row>
    <row r="171" spans="2:65" s="1" customFormat="1" ht="24.15" customHeight="1" x14ac:dyDescent="0.2">
      <c r="B171" s="137"/>
      <c r="C171" s="138" t="s">
        <v>344</v>
      </c>
      <c r="D171" s="196" t="s">
        <v>208</v>
      </c>
      <c r="E171" s="139" t="s">
        <v>689</v>
      </c>
      <c r="F171" s="140" t="s">
        <v>690</v>
      </c>
      <c r="G171" s="141" t="s">
        <v>269</v>
      </c>
      <c r="H171" s="142">
        <v>2545.3670000000002</v>
      </c>
      <c r="I171" s="143"/>
      <c r="J171" s="144">
        <f>ROUND(I171*H171,2)</f>
        <v>0</v>
      </c>
      <c r="K171" s="145"/>
      <c r="L171" s="32"/>
      <c r="M171" s="146" t="s">
        <v>1</v>
      </c>
      <c r="N171" s="147" t="s">
        <v>38</v>
      </c>
      <c r="P171" s="148">
        <f>O171*H171</f>
        <v>0</v>
      </c>
      <c r="Q171" s="148">
        <v>0</v>
      </c>
      <c r="R171" s="148">
        <f>Q171*H171</f>
        <v>0</v>
      </c>
      <c r="S171" s="148">
        <v>0</v>
      </c>
      <c r="T171" s="149">
        <f>S171*H171</f>
        <v>0</v>
      </c>
      <c r="AR171" s="150" t="s">
        <v>236</v>
      </c>
      <c r="AT171" s="150" t="s">
        <v>208</v>
      </c>
      <c r="AU171" s="150" t="s">
        <v>91</v>
      </c>
      <c r="AY171" s="17" t="s">
        <v>207</v>
      </c>
      <c r="BE171" s="151">
        <f>IF(N171="základná",J171,0)</f>
        <v>0</v>
      </c>
      <c r="BF171" s="151">
        <f>IF(N171="znížená",J171,0)</f>
        <v>0</v>
      </c>
      <c r="BG171" s="151">
        <f>IF(N171="zákl. prenesená",J171,0)</f>
        <v>0</v>
      </c>
      <c r="BH171" s="151">
        <f>IF(N171="zníž. prenesená",J171,0)</f>
        <v>0</v>
      </c>
      <c r="BI171" s="151">
        <f>IF(N171="nulová",J171,0)</f>
        <v>0</v>
      </c>
      <c r="BJ171" s="17" t="s">
        <v>91</v>
      </c>
      <c r="BK171" s="151">
        <f>ROUND(I171*H171,2)</f>
        <v>0</v>
      </c>
      <c r="BL171" s="17" t="s">
        <v>236</v>
      </c>
      <c r="BM171" s="150" t="s">
        <v>1470</v>
      </c>
    </row>
    <row r="172" spans="2:65" s="11" customFormat="1" x14ac:dyDescent="0.2">
      <c r="B172" s="152"/>
      <c r="D172" s="153" t="s">
        <v>214</v>
      </c>
      <c r="E172" s="154" t="s">
        <v>1</v>
      </c>
      <c r="F172" s="155" t="s">
        <v>1471</v>
      </c>
      <c r="H172" s="156">
        <v>2545.3670000000002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29</v>
      </c>
      <c r="AX172" s="11" t="s">
        <v>80</v>
      </c>
      <c r="AY172" s="154" t="s">
        <v>207</v>
      </c>
    </row>
    <row r="173" spans="2:65" s="1" customFormat="1" ht="37.799999999999997" customHeight="1" x14ac:dyDescent="0.2">
      <c r="B173" s="137"/>
      <c r="C173" s="138" t="s">
        <v>348</v>
      </c>
      <c r="D173" s="197" t="s">
        <v>208</v>
      </c>
      <c r="E173" s="139" t="s">
        <v>443</v>
      </c>
      <c r="F173" s="140" t="s">
        <v>444</v>
      </c>
      <c r="G173" s="141" t="s">
        <v>269</v>
      </c>
      <c r="H173" s="142">
        <v>271.79000000000002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1472</v>
      </c>
    </row>
    <row r="174" spans="2:65" s="1" customFormat="1" ht="19.2" x14ac:dyDescent="0.2">
      <c r="B174" s="32"/>
      <c r="D174" s="153" t="s">
        <v>220</v>
      </c>
      <c r="F174" s="160" t="s">
        <v>446</v>
      </c>
      <c r="I174" s="161"/>
      <c r="L174" s="32"/>
      <c r="M174" s="162"/>
      <c r="T174" s="59"/>
      <c r="AT174" s="17" t="s">
        <v>220</v>
      </c>
      <c r="AU174" s="17" t="s">
        <v>91</v>
      </c>
    </row>
    <row r="175" spans="2:65" s="11" customFormat="1" x14ac:dyDescent="0.2">
      <c r="B175" s="152"/>
      <c r="D175" s="153" t="s">
        <v>214</v>
      </c>
      <c r="E175" s="154" t="s">
        <v>1</v>
      </c>
      <c r="F175" s="155" t="s">
        <v>1473</v>
      </c>
      <c r="H175" s="156">
        <v>271.79000000000002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80</v>
      </c>
      <c r="AY175" s="154" t="s">
        <v>207</v>
      </c>
    </row>
    <row r="176" spans="2:65" s="1" customFormat="1" ht="37.799999999999997" customHeight="1" x14ac:dyDescent="0.2">
      <c r="B176" s="137"/>
      <c r="C176" s="138" t="s">
        <v>354</v>
      </c>
      <c r="D176" s="197" t="s">
        <v>208</v>
      </c>
      <c r="E176" s="139" t="s">
        <v>452</v>
      </c>
      <c r="F176" s="140" t="s">
        <v>453</v>
      </c>
      <c r="G176" s="141" t="s">
        <v>269</v>
      </c>
      <c r="H176" s="142">
        <v>271.79000000000002</v>
      </c>
      <c r="I176" s="143"/>
      <c r="J176" s="144">
        <f>ROUND(I176*H176,2)</f>
        <v>0</v>
      </c>
      <c r="K176" s="145"/>
      <c r="L176" s="32"/>
      <c r="M176" s="146" t="s">
        <v>1</v>
      </c>
      <c r="N176" s="147" t="s">
        <v>38</v>
      </c>
      <c r="P176" s="148">
        <f>O176*H176</f>
        <v>0</v>
      </c>
      <c r="Q176" s="148">
        <v>0</v>
      </c>
      <c r="R176" s="148">
        <f>Q176*H176</f>
        <v>0</v>
      </c>
      <c r="S176" s="148">
        <v>0</v>
      </c>
      <c r="T176" s="149">
        <f>S176*H176</f>
        <v>0</v>
      </c>
      <c r="AR176" s="150" t="s">
        <v>236</v>
      </c>
      <c r="AT176" s="150" t="s">
        <v>208</v>
      </c>
      <c r="AU176" s="150" t="s">
        <v>91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236</v>
      </c>
      <c r="BM176" s="150" t="s">
        <v>1474</v>
      </c>
    </row>
    <row r="177" spans="2:65" s="1" customFormat="1" ht="19.2" x14ac:dyDescent="0.2">
      <c r="B177" s="32"/>
      <c r="D177" s="153" t="s">
        <v>220</v>
      </c>
      <c r="F177" s="160" t="s">
        <v>446</v>
      </c>
      <c r="I177" s="161"/>
      <c r="L177" s="32"/>
      <c r="M177" s="162"/>
      <c r="T177" s="59"/>
      <c r="AT177" s="17" t="s">
        <v>220</v>
      </c>
      <c r="AU177" s="17" t="s">
        <v>91</v>
      </c>
    </row>
    <row r="178" spans="2:65" s="11" customFormat="1" x14ac:dyDescent="0.2">
      <c r="B178" s="152"/>
      <c r="D178" s="153" t="s">
        <v>214</v>
      </c>
      <c r="E178" s="154" t="s">
        <v>1</v>
      </c>
      <c r="F178" s="155" t="s">
        <v>1473</v>
      </c>
      <c r="H178" s="156">
        <v>271.79000000000002</v>
      </c>
      <c r="I178" s="157"/>
      <c r="L178" s="152"/>
      <c r="M178" s="158"/>
      <c r="T178" s="159"/>
      <c r="AT178" s="154" t="s">
        <v>214</v>
      </c>
      <c r="AU178" s="154" t="s">
        <v>91</v>
      </c>
      <c r="AV178" s="11" t="s">
        <v>91</v>
      </c>
      <c r="AW178" s="11" t="s">
        <v>29</v>
      </c>
      <c r="AX178" s="11" t="s">
        <v>80</v>
      </c>
      <c r="AY178" s="154" t="s">
        <v>207</v>
      </c>
    </row>
    <row r="179" spans="2:65" s="1" customFormat="1" ht="44.25" customHeight="1" x14ac:dyDescent="0.2">
      <c r="B179" s="137"/>
      <c r="C179" s="138" t="s">
        <v>358</v>
      </c>
      <c r="D179" s="197" t="s">
        <v>208</v>
      </c>
      <c r="E179" s="139" t="s">
        <v>456</v>
      </c>
      <c r="F179" s="140" t="s">
        <v>457</v>
      </c>
      <c r="G179" s="141" t="s">
        <v>269</v>
      </c>
      <c r="H179" s="142">
        <v>5979.38</v>
      </c>
      <c r="I179" s="143"/>
      <c r="J179" s="144">
        <f>ROUND(I179*H179,2)</f>
        <v>0</v>
      </c>
      <c r="K179" s="145"/>
      <c r="L179" s="32"/>
      <c r="M179" s="146" t="s">
        <v>1</v>
      </c>
      <c r="N179" s="147" t="s">
        <v>38</v>
      </c>
      <c r="P179" s="148">
        <f>O179*H179</f>
        <v>0</v>
      </c>
      <c r="Q179" s="148">
        <v>0</v>
      </c>
      <c r="R179" s="148">
        <f>Q179*H179</f>
        <v>0</v>
      </c>
      <c r="S179" s="148">
        <v>0</v>
      </c>
      <c r="T179" s="149">
        <f>S179*H179</f>
        <v>0</v>
      </c>
      <c r="AR179" s="150" t="s">
        <v>236</v>
      </c>
      <c r="AT179" s="150" t="s">
        <v>208</v>
      </c>
      <c r="AU179" s="150" t="s">
        <v>91</v>
      </c>
      <c r="AY179" s="17" t="s">
        <v>207</v>
      </c>
      <c r="BE179" s="151">
        <f>IF(N179="základná",J179,0)</f>
        <v>0</v>
      </c>
      <c r="BF179" s="151">
        <f>IF(N179="znížená",J179,0)</f>
        <v>0</v>
      </c>
      <c r="BG179" s="151">
        <f>IF(N179="zákl. prenesená",J179,0)</f>
        <v>0</v>
      </c>
      <c r="BH179" s="151">
        <f>IF(N179="zníž. prenesená",J179,0)</f>
        <v>0</v>
      </c>
      <c r="BI179" s="151">
        <f>IF(N179="nulová",J179,0)</f>
        <v>0</v>
      </c>
      <c r="BJ179" s="17" t="s">
        <v>91</v>
      </c>
      <c r="BK179" s="151">
        <f>ROUND(I179*H179,2)</f>
        <v>0</v>
      </c>
      <c r="BL179" s="17" t="s">
        <v>236</v>
      </c>
      <c r="BM179" s="150" t="s">
        <v>1475</v>
      </c>
    </row>
    <row r="180" spans="2:65" s="1" customFormat="1" ht="19.2" x14ac:dyDescent="0.2">
      <c r="B180" s="32"/>
      <c r="D180" s="153" t="s">
        <v>220</v>
      </c>
      <c r="F180" s="160" t="s">
        <v>459</v>
      </c>
      <c r="I180" s="161"/>
      <c r="L180" s="32"/>
      <c r="M180" s="162"/>
      <c r="T180" s="59"/>
      <c r="AT180" s="17" t="s">
        <v>220</v>
      </c>
      <c r="AU180" s="17" t="s">
        <v>91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1476</v>
      </c>
      <c r="H181" s="156">
        <v>5979.38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24.15" customHeight="1" x14ac:dyDescent="0.2">
      <c r="B182" s="137"/>
      <c r="C182" s="138" t="s">
        <v>362</v>
      </c>
      <c r="D182" s="197" t="s">
        <v>208</v>
      </c>
      <c r="E182" s="139" t="s">
        <v>462</v>
      </c>
      <c r="F182" s="140" t="s">
        <v>463</v>
      </c>
      <c r="G182" s="141" t="s">
        <v>269</v>
      </c>
      <c r="H182" s="142">
        <v>271.79000000000002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1477</v>
      </c>
    </row>
    <row r="183" spans="2:65" s="1" customFormat="1" ht="19.2" x14ac:dyDescent="0.2">
      <c r="B183" s="32"/>
      <c r="D183" s="153" t="s">
        <v>220</v>
      </c>
      <c r="F183" s="160" t="s">
        <v>446</v>
      </c>
      <c r="I183" s="161"/>
      <c r="L183" s="32"/>
      <c r="M183" s="162"/>
      <c r="T183" s="59"/>
      <c r="AT183" s="17" t="s">
        <v>220</v>
      </c>
      <c r="AU183" s="17" t="s">
        <v>91</v>
      </c>
    </row>
    <row r="184" spans="2:65" s="11" customFormat="1" x14ac:dyDescent="0.2">
      <c r="B184" s="152"/>
      <c r="D184" s="153" t="s">
        <v>214</v>
      </c>
      <c r="E184" s="154" t="s">
        <v>1</v>
      </c>
      <c r="F184" s="155" t="s">
        <v>1473</v>
      </c>
      <c r="H184" s="156">
        <v>271.79000000000002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37.799999999999997" customHeight="1" x14ac:dyDescent="0.2">
      <c r="B185" s="137"/>
      <c r="C185" s="138" t="s">
        <v>366</v>
      </c>
      <c r="D185" s="220" t="s">
        <v>208</v>
      </c>
      <c r="E185" s="139" t="s">
        <v>443</v>
      </c>
      <c r="F185" s="140" t="s">
        <v>444</v>
      </c>
      <c r="G185" s="141" t="s">
        <v>269</v>
      </c>
      <c r="H185" s="142">
        <v>853.4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236</v>
      </c>
      <c r="AT185" s="150" t="s">
        <v>208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1478</v>
      </c>
    </row>
    <row r="186" spans="2:65" s="1" customFormat="1" ht="19.2" x14ac:dyDescent="0.2">
      <c r="B186" s="32"/>
      <c r="D186" s="153" t="s">
        <v>220</v>
      </c>
      <c r="F186" s="160" t="s">
        <v>446</v>
      </c>
      <c r="I186" s="161"/>
      <c r="L186" s="32"/>
      <c r="M186" s="162"/>
      <c r="T186" s="59"/>
      <c r="AT186" s="17" t="s">
        <v>220</v>
      </c>
      <c r="AU186" s="17" t="s">
        <v>91</v>
      </c>
    </row>
    <row r="187" spans="2:65" s="11" customFormat="1" ht="20.399999999999999" x14ac:dyDescent="0.2">
      <c r="B187" s="152"/>
      <c r="D187" s="153" t="s">
        <v>214</v>
      </c>
      <c r="E187" s="154" t="s">
        <v>1</v>
      </c>
      <c r="F187" s="155" t="s">
        <v>1479</v>
      </c>
      <c r="H187" s="156">
        <v>853.4</v>
      </c>
      <c r="I187" s="157"/>
      <c r="L187" s="152"/>
      <c r="M187" s="158"/>
      <c r="T187" s="159"/>
      <c r="AT187" s="154" t="s">
        <v>214</v>
      </c>
      <c r="AU187" s="154" t="s">
        <v>91</v>
      </c>
      <c r="AV187" s="11" t="s">
        <v>91</v>
      </c>
      <c r="AW187" s="11" t="s">
        <v>29</v>
      </c>
      <c r="AX187" s="11" t="s">
        <v>80</v>
      </c>
      <c r="AY187" s="154" t="s">
        <v>207</v>
      </c>
    </row>
    <row r="188" spans="2:65" s="1" customFormat="1" ht="37.799999999999997" customHeight="1" x14ac:dyDescent="0.2">
      <c r="B188" s="137"/>
      <c r="C188" s="138" t="s">
        <v>372</v>
      </c>
      <c r="D188" s="220" t="s">
        <v>208</v>
      </c>
      <c r="E188" s="139" t="s">
        <v>452</v>
      </c>
      <c r="F188" s="140" t="s">
        <v>453</v>
      </c>
      <c r="G188" s="141" t="s">
        <v>269</v>
      </c>
      <c r="H188" s="142">
        <v>853.4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236</v>
      </c>
      <c r="AT188" s="150" t="s">
        <v>208</v>
      </c>
      <c r="AU188" s="150" t="s">
        <v>91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236</v>
      </c>
      <c r="BM188" s="150" t="s">
        <v>1480</v>
      </c>
    </row>
    <row r="189" spans="2:65" s="1" customFormat="1" ht="19.2" x14ac:dyDescent="0.2">
      <c r="B189" s="32"/>
      <c r="D189" s="153" t="s">
        <v>220</v>
      </c>
      <c r="F189" s="160" t="s">
        <v>446</v>
      </c>
      <c r="I189" s="161"/>
      <c r="L189" s="32"/>
      <c r="M189" s="162"/>
      <c r="T189" s="59"/>
      <c r="AT189" s="17" t="s">
        <v>220</v>
      </c>
      <c r="AU189" s="17" t="s">
        <v>91</v>
      </c>
    </row>
    <row r="190" spans="2:65" s="11" customFormat="1" ht="20.399999999999999" x14ac:dyDescent="0.2">
      <c r="B190" s="152"/>
      <c r="D190" s="153" t="s">
        <v>214</v>
      </c>
      <c r="E190" s="154" t="s">
        <v>1</v>
      </c>
      <c r="F190" s="155" t="s">
        <v>1479</v>
      </c>
      <c r="H190" s="156">
        <v>853.4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80</v>
      </c>
      <c r="AY190" s="154" t="s">
        <v>207</v>
      </c>
    </row>
    <row r="191" spans="2:65" s="1" customFormat="1" ht="44.25" customHeight="1" x14ac:dyDescent="0.2">
      <c r="B191" s="137"/>
      <c r="C191" s="138" t="s">
        <v>376</v>
      </c>
      <c r="D191" s="220" t="s">
        <v>208</v>
      </c>
      <c r="E191" s="139" t="s">
        <v>456</v>
      </c>
      <c r="F191" s="140" t="s">
        <v>457</v>
      </c>
      <c r="G191" s="141" t="s">
        <v>269</v>
      </c>
      <c r="H191" s="142">
        <v>18774.8</v>
      </c>
      <c r="I191" s="143"/>
      <c r="J191" s="144">
        <f>ROUND(I191*H191,2)</f>
        <v>0</v>
      </c>
      <c r="K191" s="145"/>
      <c r="L191" s="32"/>
      <c r="M191" s="146" t="s">
        <v>1</v>
      </c>
      <c r="N191" s="147" t="s">
        <v>38</v>
      </c>
      <c r="P191" s="148">
        <f>O191*H191</f>
        <v>0</v>
      </c>
      <c r="Q191" s="148">
        <v>0</v>
      </c>
      <c r="R191" s="148">
        <f>Q191*H191</f>
        <v>0</v>
      </c>
      <c r="S191" s="148">
        <v>0</v>
      </c>
      <c r="T191" s="149">
        <f>S191*H191</f>
        <v>0</v>
      </c>
      <c r="AR191" s="150" t="s">
        <v>236</v>
      </c>
      <c r="AT191" s="150" t="s">
        <v>208</v>
      </c>
      <c r="AU191" s="150" t="s">
        <v>91</v>
      </c>
      <c r="AY191" s="17" t="s">
        <v>207</v>
      </c>
      <c r="BE191" s="151">
        <f>IF(N191="základná",J191,0)</f>
        <v>0</v>
      </c>
      <c r="BF191" s="151">
        <f>IF(N191="znížená",J191,0)</f>
        <v>0</v>
      </c>
      <c r="BG191" s="151">
        <f>IF(N191="zákl. prenesená",J191,0)</f>
        <v>0</v>
      </c>
      <c r="BH191" s="151">
        <f>IF(N191="zníž. prenesená",J191,0)</f>
        <v>0</v>
      </c>
      <c r="BI191" s="151">
        <f>IF(N191="nulová",J191,0)</f>
        <v>0</v>
      </c>
      <c r="BJ191" s="17" t="s">
        <v>91</v>
      </c>
      <c r="BK191" s="151">
        <f>ROUND(I191*H191,2)</f>
        <v>0</v>
      </c>
      <c r="BL191" s="17" t="s">
        <v>236</v>
      </c>
      <c r="BM191" s="150" t="s">
        <v>1481</v>
      </c>
    </row>
    <row r="192" spans="2:65" s="1" customFormat="1" ht="19.2" x14ac:dyDescent="0.2">
      <c r="B192" s="32"/>
      <c r="D192" s="153" t="s">
        <v>220</v>
      </c>
      <c r="F192" s="160" t="s">
        <v>639</v>
      </c>
      <c r="I192" s="161"/>
      <c r="L192" s="32"/>
      <c r="M192" s="162"/>
      <c r="T192" s="59"/>
      <c r="AT192" s="17" t="s">
        <v>220</v>
      </c>
      <c r="AU192" s="17" t="s">
        <v>91</v>
      </c>
    </row>
    <row r="193" spans="2:65" s="11" customFormat="1" ht="20.399999999999999" x14ac:dyDescent="0.2">
      <c r="B193" s="152"/>
      <c r="D193" s="153" t="s">
        <v>214</v>
      </c>
      <c r="E193" s="154" t="s">
        <v>1</v>
      </c>
      <c r="F193" s="155" t="s">
        <v>1482</v>
      </c>
      <c r="H193" s="156">
        <v>18774.8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80</v>
      </c>
      <c r="AY193" s="154" t="s">
        <v>207</v>
      </c>
    </row>
    <row r="194" spans="2:65" s="1" customFormat="1" ht="37.799999999999997" customHeight="1" x14ac:dyDescent="0.2">
      <c r="B194" s="137"/>
      <c r="C194" s="138" t="s">
        <v>381</v>
      </c>
      <c r="D194" s="196" t="s">
        <v>208</v>
      </c>
      <c r="E194" s="139" t="s">
        <v>944</v>
      </c>
      <c r="F194" s="140" t="s">
        <v>945</v>
      </c>
      <c r="G194" s="141" t="s">
        <v>269</v>
      </c>
      <c r="H194" s="142">
        <v>8675.7999999999993</v>
      </c>
      <c r="I194" s="143"/>
      <c r="J194" s="144">
        <f>ROUND(I194*H194,2)</f>
        <v>0</v>
      </c>
      <c r="K194" s="145"/>
      <c r="L194" s="32"/>
      <c r="M194" s="146" t="s">
        <v>1</v>
      </c>
      <c r="N194" s="147" t="s">
        <v>38</v>
      </c>
      <c r="P194" s="148">
        <f>O194*H194</f>
        <v>0</v>
      </c>
      <c r="Q194" s="148">
        <v>0</v>
      </c>
      <c r="R194" s="148">
        <f>Q194*H194</f>
        <v>0</v>
      </c>
      <c r="S194" s="148">
        <v>0</v>
      </c>
      <c r="T194" s="149">
        <f>S194*H194</f>
        <v>0</v>
      </c>
      <c r="AR194" s="150" t="s">
        <v>236</v>
      </c>
      <c r="AT194" s="150" t="s">
        <v>208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1483</v>
      </c>
    </row>
    <row r="195" spans="2:65" s="1" customFormat="1" ht="19.2" x14ac:dyDescent="0.2">
      <c r="B195" s="32"/>
      <c r="D195" s="153" t="s">
        <v>220</v>
      </c>
      <c r="F195" s="160" t="s">
        <v>446</v>
      </c>
      <c r="I195" s="161"/>
      <c r="L195" s="32"/>
      <c r="M195" s="162"/>
      <c r="T195" s="59"/>
      <c r="AT195" s="17" t="s">
        <v>220</v>
      </c>
      <c r="AU195" s="17" t="s">
        <v>91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1484</v>
      </c>
      <c r="H196" s="156">
        <v>7636.1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72</v>
      </c>
      <c r="AY196" s="154" t="s">
        <v>207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1485</v>
      </c>
      <c r="H197" s="156">
        <v>1039.7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72</v>
      </c>
      <c r="AY197" s="154" t="s">
        <v>207</v>
      </c>
    </row>
    <row r="198" spans="2:65" s="14" customFormat="1" x14ac:dyDescent="0.2">
      <c r="B198" s="178"/>
      <c r="D198" s="153" t="s">
        <v>214</v>
      </c>
      <c r="E198" s="179" t="s">
        <v>1</v>
      </c>
      <c r="F198" s="180" t="s">
        <v>243</v>
      </c>
      <c r="H198" s="181">
        <v>8675.7999999999993</v>
      </c>
      <c r="I198" s="182"/>
      <c r="L198" s="178"/>
      <c r="M198" s="183"/>
      <c r="T198" s="184"/>
      <c r="AT198" s="179" t="s">
        <v>214</v>
      </c>
      <c r="AU198" s="179" t="s">
        <v>91</v>
      </c>
      <c r="AV198" s="14" t="s">
        <v>236</v>
      </c>
      <c r="AW198" s="14" t="s">
        <v>29</v>
      </c>
      <c r="AX198" s="14" t="s">
        <v>80</v>
      </c>
      <c r="AY198" s="179" t="s">
        <v>207</v>
      </c>
    </row>
    <row r="199" spans="2:65" s="1" customFormat="1" ht="37.799999999999997" customHeight="1" x14ac:dyDescent="0.2">
      <c r="B199" s="137"/>
      <c r="C199" s="138" t="s">
        <v>7</v>
      </c>
      <c r="D199" s="196" t="s">
        <v>208</v>
      </c>
      <c r="E199" s="139" t="s">
        <v>948</v>
      </c>
      <c r="F199" s="140" t="s">
        <v>949</v>
      </c>
      <c r="G199" s="141" t="s">
        <v>269</v>
      </c>
      <c r="H199" s="142">
        <v>8675.7999999999993</v>
      </c>
      <c r="I199" s="143"/>
      <c r="J199" s="144">
        <f>ROUND(I199*H199,2)</f>
        <v>0</v>
      </c>
      <c r="K199" s="145"/>
      <c r="L199" s="32"/>
      <c r="M199" s="146" t="s">
        <v>1</v>
      </c>
      <c r="N199" s="147" t="s">
        <v>38</v>
      </c>
      <c r="P199" s="148">
        <f>O199*H199</f>
        <v>0</v>
      </c>
      <c r="Q199" s="148">
        <v>0</v>
      </c>
      <c r="R199" s="148">
        <f>Q199*H199</f>
        <v>0</v>
      </c>
      <c r="S199" s="148">
        <v>0</v>
      </c>
      <c r="T199" s="149">
        <f>S199*H199</f>
        <v>0</v>
      </c>
      <c r="AR199" s="150" t="s">
        <v>236</v>
      </c>
      <c r="AT199" s="150" t="s">
        <v>208</v>
      </c>
      <c r="AU199" s="150" t="s">
        <v>91</v>
      </c>
      <c r="AY199" s="17" t="s">
        <v>207</v>
      </c>
      <c r="BE199" s="151">
        <f>IF(N199="základná",J199,0)</f>
        <v>0</v>
      </c>
      <c r="BF199" s="151">
        <f>IF(N199="znížená",J199,0)</f>
        <v>0</v>
      </c>
      <c r="BG199" s="151">
        <f>IF(N199="zákl. prenesená",J199,0)</f>
        <v>0</v>
      </c>
      <c r="BH199" s="151">
        <f>IF(N199="zníž. prenesená",J199,0)</f>
        <v>0</v>
      </c>
      <c r="BI199" s="151">
        <f>IF(N199="nulová",J199,0)</f>
        <v>0</v>
      </c>
      <c r="BJ199" s="17" t="s">
        <v>91</v>
      </c>
      <c r="BK199" s="151">
        <f>ROUND(I199*H199,2)</f>
        <v>0</v>
      </c>
      <c r="BL199" s="17" t="s">
        <v>236</v>
      </c>
      <c r="BM199" s="150" t="s">
        <v>1486</v>
      </c>
    </row>
    <row r="200" spans="2:65" s="1" customFormat="1" ht="19.2" x14ac:dyDescent="0.2">
      <c r="B200" s="32"/>
      <c r="D200" s="153" t="s">
        <v>220</v>
      </c>
      <c r="F200" s="160" t="s">
        <v>446</v>
      </c>
      <c r="I200" s="161"/>
      <c r="L200" s="32"/>
      <c r="M200" s="162"/>
      <c r="T200" s="59"/>
      <c r="AT200" s="17" t="s">
        <v>220</v>
      </c>
      <c r="AU200" s="17" t="s">
        <v>91</v>
      </c>
    </row>
    <row r="201" spans="2:65" s="11" customFormat="1" x14ac:dyDescent="0.2">
      <c r="B201" s="152"/>
      <c r="D201" s="153" t="s">
        <v>214</v>
      </c>
      <c r="E201" s="154" t="s">
        <v>1</v>
      </c>
      <c r="F201" s="155" t="s">
        <v>1484</v>
      </c>
      <c r="H201" s="156">
        <v>7636.1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29</v>
      </c>
      <c r="AX201" s="11" t="s">
        <v>72</v>
      </c>
      <c r="AY201" s="154" t="s">
        <v>207</v>
      </c>
    </row>
    <row r="202" spans="2:65" s="11" customFormat="1" x14ac:dyDescent="0.2">
      <c r="B202" s="152"/>
      <c r="D202" s="153" t="s">
        <v>214</v>
      </c>
      <c r="E202" s="154" t="s">
        <v>1</v>
      </c>
      <c r="F202" s="155" t="s">
        <v>1485</v>
      </c>
      <c r="H202" s="156">
        <v>1039.7</v>
      </c>
      <c r="I202" s="157"/>
      <c r="L202" s="152"/>
      <c r="M202" s="158"/>
      <c r="T202" s="159"/>
      <c r="AT202" s="154" t="s">
        <v>214</v>
      </c>
      <c r="AU202" s="154" t="s">
        <v>91</v>
      </c>
      <c r="AV202" s="11" t="s">
        <v>91</v>
      </c>
      <c r="AW202" s="11" t="s">
        <v>29</v>
      </c>
      <c r="AX202" s="11" t="s">
        <v>72</v>
      </c>
      <c r="AY202" s="154" t="s">
        <v>207</v>
      </c>
    </row>
    <row r="203" spans="2:65" s="14" customFormat="1" x14ac:dyDescent="0.2">
      <c r="B203" s="178"/>
      <c r="D203" s="153" t="s">
        <v>214</v>
      </c>
      <c r="E203" s="179" t="s">
        <v>1</v>
      </c>
      <c r="F203" s="180" t="s">
        <v>243</v>
      </c>
      <c r="H203" s="181">
        <v>8675.7999999999993</v>
      </c>
      <c r="I203" s="182"/>
      <c r="L203" s="178"/>
      <c r="M203" s="183"/>
      <c r="T203" s="184"/>
      <c r="AT203" s="179" t="s">
        <v>214</v>
      </c>
      <c r="AU203" s="179" t="s">
        <v>91</v>
      </c>
      <c r="AV203" s="14" t="s">
        <v>236</v>
      </c>
      <c r="AW203" s="14" t="s">
        <v>29</v>
      </c>
      <c r="AX203" s="14" t="s">
        <v>80</v>
      </c>
      <c r="AY203" s="179" t="s">
        <v>207</v>
      </c>
    </row>
    <row r="204" spans="2:65" s="1" customFormat="1" ht="49.05" customHeight="1" x14ac:dyDescent="0.2">
      <c r="B204" s="137"/>
      <c r="C204" s="138" t="s">
        <v>388</v>
      </c>
      <c r="D204" s="196" t="s">
        <v>208</v>
      </c>
      <c r="E204" s="139" t="s">
        <v>951</v>
      </c>
      <c r="F204" s="140" t="s">
        <v>952</v>
      </c>
      <c r="G204" s="141" t="s">
        <v>269</v>
      </c>
      <c r="H204" s="142">
        <v>190867.6</v>
      </c>
      <c r="I204" s="143"/>
      <c r="J204" s="144">
        <f>ROUND(I204*H204,2)</f>
        <v>0</v>
      </c>
      <c r="K204" s="145"/>
      <c r="L204" s="32"/>
      <c r="M204" s="146" t="s">
        <v>1</v>
      </c>
      <c r="N204" s="147" t="s">
        <v>38</v>
      </c>
      <c r="P204" s="148">
        <f>O204*H204</f>
        <v>0</v>
      </c>
      <c r="Q204" s="148">
        <v>0</v>
      </c>
      <c r="R204" s="148">
        <f>Q204*H204</f>
        <v>0</v>
      </c>
      <c r="S204" s="148">
        <v>0</v>
      </c>
      <c r="T204" s="149">
        <f>S204*H204</f>
        <v>0</v>
      </c>
      <c r="AR204" s="150" t="s">
        <v>236</v>
      </c>
      <c r="AT204" s="150" t="s">
        <v>208</v>
      </c>
      <c r="AU204" s="150" t="s">
        <v>91</v>
      </c>
      <c r="AY204" s="17" t="s">
        <v>207</v>
      </c>
      <c r="BE204" s="151">
        <f>IF(N204="základná",J204,0)</f>
        <v>0</v>
      </c>
      <c r="BF204" s="151">
        <f>IF(N204="znížená",J204,0)</f>
        <v>0</v>
      </c>
      <c r="BG204" s="151">
        <f>IF(N204="zákl. prenesená",J204,0)</f>
        <v>0</v>
      </c>
      <c r="BH204" s="151">
        <f>IF(N204="zníž. prenesená",J204,0)</f>
        <v>0</v>
      </c>
      <c r="BI204" s="151">
        <f>IF(N204="nulová",J204,0)</f>
        <v>0</v>
      </c>
      <c r="BJ204" s="17" t="s">
        <v>91</v>
      </c>
      <c r="BK204" s="151">
        <f>ROUND(I204*H204,2)</f>
        <v>0</v>
      </c>
      <c r="BL204" s="17" t="s">
        <v>236</v>
      </c>
      <c r="BM204" s="150" t="s">
        <v>1487</v>
      </c>
    </row>
    <row r="205" spans="2:65" s="1" customFormat="1" ht="28.8" x14ac:dyDescent="0.2">
      <c r="B205" s="32"/>
      <c r="D205" s="153" t="s">
        <v>220</v>
      </c>
      <c r="F205" s="160" t="s">
        <v>1488</v>
      </c>
      <c r="I205" s="161"/>
      <c r="L205" s="32"/>
      <c r="M205" s="162"/>
      <c r="T205" s="59"/>
      <c r="AT205" s="17" t="s">
        <v>220</v>
      </c>
      <c r="AU205" s="17" t="s">
        <v>91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1489</v>
      </c>
      <c r="H206" s="156">
        <v>167994.2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72</v>
      </c>
      <c r="AY206" s="154" t="s">
        <v>207</v>
      </c>
    </row>
    <row r="207" spans="2:65" s="11" customFormat="1" x14ac:dyDescent="0.2">
      <c r="B207" s="152"/>
      <c r="D207" s="153" t="s">
        <v>214</v>
      </c>
      <c r="E207" s="154" t="s">
        <v>1</v>
      </c>
      <c r="F207" s="155" t="s">
        <v>1490</v>
      </c>
      <c r="H207" s="156">
        <v>22873.4</v>
      </c>
      <c r="I207" s="157"/>
      <c r="L207" s="152"/>
      <c r="M207" s="158"/>
      <c r="T207" s="159"/>
      <c r="AT207" s="154" t="s">
        <v>214</v>
      </c>
      <c r="AU207" s="154" t="s">
        <v>91</v>
      </c>
      <c r="AV207" s="11" t="s">
        <v>91</v>
      </c>
      <c r="AW207" s="11" t="s">
        <v>29</v>
      </c>
      <c r="AX207" s="11" t="s">
        <v>72</v>
      </c>
      <c r="AY207" s="154" t="s">
        <v>207</v>
      </c>
    </row>
    <row r="208" spans="2:65" s="14" customFormat="1" x14ac:dyDescent="0.2">
      <c r="B208" s="178"/>
      <c r="D208" s="153" t="s">
        <v>214</v>
      </c>
      <c r="E208" s="179" t="s">
        <v>1</v>
      </c>
      <c r="F208" s="180" t="s">
        <v>243</v>
      </c>
      <c r="H208" s="181">
        <v>190867.6</v>
      </c>
      <c r="I208" s="182"/>
      <c r="L208" s="178"/>
      <c r="M208" s="183"/>
      <c r="T208" s="184"/>
      <c r="AT208" s="179" t="s">
        <v>214</v>
      </c>
      <c r="AU208" s="179" t="s">
        <v>91</v>
      </c>
      <c r="AV208" s="14" t="s">
        <v>236</v>
      </c>
      <c r="AW208" s="14" t="s">
        <v>29</v>
      </c>
      <c r="AX208" s="14" t="s">
        <v>80</v>
      </c>
      <c r="AY208" s="179" t="s">
        <v>207</v>
      </c>
    </row>
    <row r="209" spans="2:65" s="1" customFormat="1" ht="24.15" customHeight="1" x14ac:dyDescent="0.2">
      <c r="B209" s="137"/>
      <c r="C209" s="138" t="s">
        <v>391</v>
      </c>
      <c r="D209" s="196" t="s">
        <v>208</v>
      </c>
      <c r="E209" s="139" t="s">
        <v>714</v>
      </c>
      <c r="F209" s="140" t="s">
        <v>715</v>
      </c>
      <c r="G209" s="141" t="s">
        <v>269</v>
      </c>
      <c r="H209" s="142">
        <v>8675.7999999999993</v>
      </c>
      <c r="I209" s="143"/>
      <c r="J209" s="144">
        <f>ROUND(I209*H209,2)</f>
        <v>0</v>
      </c>
      <c r="K209" s="145"/>
      <c r="L209" s="32"/>
      <c r="M209" s="146" t="s">
        <v>1</v>
      </c>
      <c r="N209" s="147" t="s">
        <v>38</v>
      </c>
      <c r="P209" s="148">
        <f>O209*H209</f>
        <v>0</v>
      </c>
      <c r="Q209" s="148">
        <v>0</v>
      </c>
      <c r="R209" s="148">
        <f>Q209*H209</f>
        <v>0</v>
      </c>
      <c r="S209" s="148">
        <v>0</v>
      </c>
      <c r="T209" s="149">
        <f>S209*H209</f>
        <v>0</v>
      </c>
      <c r="AR209" s="150" t="s">
        <v>236</v>
      </c>
      <c r="AT209" s="150" t="s">
        <v>208</v>
      </c>
      <c r="AU209" s="150" t="s">
        <v>91</v>
      </c>
      <c r="AY209" s="17" t="s">
        <v>207</v>
      </c>
      <c r="BE209" s="151">
        <f>IF(N209="základná",J209,0)</f>
        <v>0</v>
      </c>
      <c r="BF209" s="151">
        <f>IF(N209="znížená",J209,0)</f>
        <v>0</v>
      </c>
      <c r="BG209" s="151">
        <f>IF(N209="zákl. prenesená",J209,0)</f>
        <v>0</v>
      </c>
      <c r="BH209" s="151">
        <f>IF(N209="zníž. prenesená",J209,0)</f>
        <v>0</v>
      </c>
      <c r="BI209" s="151">
        <f>IF(N209="nulová",J209,0)</f>
        <v>0</v>
      </c>
      <c r="BJ209" s="17" t="s">
        <v>91</v>
      </c>
      <c r="BK209" s="151">
        <f>ROUND(I209*H209,2)</f>
        <v>0</v>
      </c>
      <c r="BL209" s="17" t="s">
        <v>236</v>
      </c>
      <c r="BM209" s="150" t="s">
        <v>1491</v>
      </c>
    </row>
    <row r="210" spans="2:65" s="1" customFormat="1" ht="19.2" x14ac:dyDescent="0.2">
      <c r="B210" s="32"/>
      <c r="D210" s="153" t="s">
        <v>220</v>
      </c>
      <c r="F210" s="160" t="s">
        <v>446</v>
      </c>
      <c r="I210" s="161"/>
      <c r="L210" s="32"/>
      <c r="M210" s="162"/>
      <c r="T210" s="59"/>
      <c r="AT210" s="17" t="s">
        <v>220</v>
      </c>
      <c r="AU210" s="17" t="s">
        <v>91</v>
      </c>
    </row>
    <row r="211" spans="2:65" s="11" customFormat="1" x14ac:dyDescent="0.2">
      <c r="B211" s="152"/>
      <c r="D211" s="153" t="s">
        <v>214</v>
      </c>
      <c r="E211" s="154" t="s">
        <v>1</v>
      </c>
      <c r="F211" s="155" t="s">
        <v>1484</v>
      </c>
      <c r="H211" s="156">
        <v>7636.1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72</v>
      </c>
      <c r="AY211" s="154" t="s">
        <v>207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1485</v>
      </c>
      <c r="H212" s="156">
        <v>1039.7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4" customFormat="1" x14ac:dyDescent="0.2">
      <c r="B213" s="178"/>
      <c r="D213" s="153" t="s">
        <v>214</v>
      </c>
      <c r="E213" s="179" t="s">
        <v>1</v>
      </c>
      <c r="F213" s="180" t="s">
        <v>243</v>
      </c>
      <c r="H213" s="181">
        <v>8675.7999999999993</v>
      </c>
      <c r="I213" s="182"/>
      <c r="L213" s="178"/>
      <c r="M213" s="183"/>
      <c r="T213" s="184"/>
      <c r="AT213" s="179" t="s">
        <v>214</v>
      </c>
      <c r="AU213" s="179" t="s">
        <v>91</v>
      </c>
      <c r="AV213" s="14" t="s">
        <v>236</v>
      </c>
      <c r="AW213" s="14" t="s">
        <v>29</v>
      </c>
      <c r="AX213" s="14" t="s">
        <v>80</v>
      </c>
      <c r="AY213" s="179" t="s">
        <v>207</v>
      </c>
    </row>
    <row r="214" spans="2:65" s="1" customFormat="1" ht="21.75" customHeight="1" x14ac:dyDescent="0.2">
      <c r="B214" s="137"/>
      <c r="C214" s="138" t="s">
        <v>396</v>
      </c>
      <c r="D214" s="193" t="s">
        <v>208</v>
      </c>
      <c r="E214" s="139" t="s">
        <v>437</v>
      </c>
      <c r="F214" s="140" t="s">
        <v>438</v>
      </c>
      <c r="G214" s="141" t="s">
        <v>269</v>
      </c>
      <c r="H214" s="142">
        <v>3516.6</v>
      </c>
      <c r="I214" s="143"/>
      <c r="J214" s="144">
        <f>ROUND(I214*H214,2)</f>
        <v>0</v>
      </c>
      <c r="K214" s="145"/>
      <c r="L214" s="32"/>
      <c r="M214" s="146" t="s">
        <v>1</v>
      </c>
      <c r="N214" s="147" t="s">
        <v>38</v>
      </c>
      <c r="P214" s="148">
        <f>O214*H214</f>
        <v>0</v>
      </c>
      <c r="Q214" s="148">
        <v>0</v>
      </c>
      <c r="R214" s="148">
        <f>Q214*H214</f>
        <v>0</v>
      </c>
      <c r="S214" s="148">
        <v>0</v>
      </c>
      <c r="T214" s="149">
        <f>S214*H214</f>
        <v>0</v>
      </c>
      <c r="AR214" s="150" t="s">
        <v>236</v>
      </c>
      <c r="AT214" s="150" t="s">
        <v>208</v>
      </c>
      <c r="AU214" s="150" t="s">
        <v>91</v>
      </c>
      <c r="AY214" s="17" t="s">
        <v>207</v>
      </c>
      <c r="BE214" s="151">
        <f>IF(N214="základná",J214,0)</f>
        <v>0</v>
      </c>
      <c r="BF214" s="151">
        <f>IF(N214="znížená",J214,0)</f>
        <v>0</v>
      </c>
      <c r="BG214" s="151">
        <f>IF(N214="zákl. prenesená",J214,0)</f>
        <v>0</v>
      </c>
      <c r="BH214" s="151">
        <f>IF(N214="zníž. prenesená",J214,0)</f>
        <v>0</v>
      </c>
      <c r="BI214" s="151">
        <f>IF(N214="nulová",J214,0)</f>
        <v>0</v>
      </c>
      <c r="BJ214" s="17" t="s">
        <v>91</v>
      </c>
      <c r="BK214" s="151">
        <f>ROUND(I214*H214,2)</f>
        <v>0</v>
      </c>
      <c r="BL214" s="17" t="s">
        <v>236</v>
      </c>
      <c r="BM214" s="150" t="s">
        <v>1492</v>
      </c>
    </row>
    <row r="215" spans="2:65" s="1" customFormat="1" ht="28.8" x14ac:dyDescent="0.2">
      <c r="B215" s="32"/>
      <c r="D215" s="153" t="s">
        <v>220</v>
      </c>
      <c r="F215" s="160" t="s">
        <v>1493</v>
      </c>
      <c r="I215" s="161"/>
      <c r="L215" s="32"/>
      <c r="M215" s="162"/>
      <c r="T215" s="59"/>
      <c r="AT215" s="17" t="s">
        <v>220</v>
      </c>
      <c r="AU215" s="17" t="s">
        <v>91</v>
      </c>
    </row>
    <row r="216" spans="2:65" s="11" customFormat="1" x14ac:dyDescent="0.2">
      <c r="B216" s="152"/>
      <c r="D216" s="153" t="s">
        <v>214</v>
      </c>
      <c r="E216" s="154" t="s">
        <v>1</v>
      </c>
      <c r="F216" s="155" t="s">
        <v>1494</v>
      </c>
      <c r="H216" s="156">
        <v>3516.6</v>
      </c>
      <c r="I216" s="157"/>
      <c r="L216" s="152"/>
      <c r="M216" s="158"/>
      <c r="T216" s="159"/>
      <c r="AT216" s="154" t="s">
        <v>214</v>
      </c>
      <c r="AU216" s="154" t="s">
        <v>91</v>
      </c>
      <c r="AV216" s="11" t="s">
        <v>91</v>
      </c>
      <c r="AW216" s="11" t="s">
        <v>29</v>
      </c>
      <c r="AX216" s="11" t="s">
        <v>80</v>
      </c>
      <c r="AY216" s="154" t="s">
        <v>207</v>
      </c>
    </row>
    <row r="217" spans="2:65" s="1" customFormat="1" ht="24.15" customHeight="1" x14ac:dyDescent="0.2">
      <c r="B217" s="137"/>
      <c r="C217" s="138" t="s">
        <v>399</v>
      </c>
      <c r="D217" s="220" t="s">
        <v>208</v>
      </c>
      <c r="E217" s="139" t="s">
        <v>462</v>
      </c>
      <c r="F217" s="140" t="s">
        <v>463</v>
      </c>
      <c r="G217" s="141" t="s">
        <v>269</v>
      </c>
      <c r="H217" s="142">
        <v>853.4</v>
      </c>
      <c r="I217" s="143"/>
      <c r="J217" s="144">
        <f>ROUND(I217*H217,2)</f>
        <v>0</v>
      </c>
      <c r="K217" s="145"/>
      <c r="L217" s="32"/>
      <c r="M217" s="146" t="s">
        <v>1</v>
      </c>
      <c r="N217" s="147" t="s">
        <v>38</v>
      </c>
      <c r="P217" s="148">
        <f>O217*H217</f>
        <v>0</v>
      </c>
      <c r="Q217" s="148">
        <v>0</v>
      </c>
      <c r="R217" s="148">
        <f>Q217*H217</f>
        <v>0</v>
      </c>
      <c r="S217" s="148">
        <v>0</v>
      </c>
      <c r="T217" s="149">
        <f>S217*H217</f>
        <v>0</v>
      </c>
      <c r="AR217" s="150" t="s">
        <v>236</v>
      </c>
      <c r="AT217" s="150" t="s">
        <v>208</v>
      </c>
      <c r="AU217" s="150" t="s">
        <v>91</v>
      </c>
      <c r="AY217" s="17" t="s">
        <v>207</v>
      </c>
      <c r="BE217" s="151">
        <f>IF(N217="základná",J217,0)</f>
        <v>0</v>
      </c>
      <c r="BF217" s="151">
        <f>IF(N217="znížená",J217,0)</f>
        <v>0</v>
      </c>
      <c r="BG217" s="151">
        <f>IF(N217="zákl. prenesená",J217,0)</f>
        <v>0</v>
      </c>
      <c r="BH217" s="151">
        <f>IF(N217="zníž. prenesená",J217,0)</f>
        <v>0</v>
      </c>
      <c r="BI217" s="151">
        <f>IF(N217="nulová",J217,0)</f>
        <v>0</v>
      </c>
      <c r="BJ217" s="17" t="s">
        <v>91</v>
      </c>
      <c r="BK217" s="151">
        <f>ROUND(I217*H217,2)</f>
        <v>0</v>
      </c>
      <c r="BL217" s="17" t="s">
        <v>236</v>
      </c>
      <c r="BM217" s="150" t="s">
        <v>1495</v>
      </c>
    </row>
    <row r="218" spans="2:65" s="1" customFormat="1" ht="19.2" x14ac:dyDescent="0.2">
      <c r="B218" s="32"/>
      <c r="D218" s="153" t="s">
        <v>220</v>
      </c>
      <c r="F218" s="160" t="s">
        <v>446</v>
      </c>
      <c r="I218" s="161"/>
      <c r="L218" s="32"/>
      <c r="M218" s="162"/>
      <c r="T218" s="59"/>
      <c r="AT218" s="17" t="s">
        <v>220</v>
      </c>
      <c r="AU218" s="17" t="s">
        <v>91</v>
      </c>
    </row>
    <row r="219" spans="2:65" s="11" customFormat="1" ht="20.399999999999999" x14ac:dyDescent="0.2">
      <c r="B219" s="152"/>
      <c r="D219" s="153" t="s">
        <v>214</v>
      </c>
      <c r="E219" s="154" t="s">
        <v>1</v>
      </c>
      <c r="F219" s="155" t="s">
        <v>1479</v>
      </c>
      <c r="H219" s="156">
        <v>853.4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80</v>
      </c>
      <c r="AY219" s="154" t="s">
        <v>207</v>
      </c>
    </row>
    <row r="220" spans="2:65" s="1" customFormat="1" ht="37.799999999999997" customHeight="1" x14ac:dyDescent="0.2">
      <c r="B220" s="137"/>
      <c r="C220" s="138" t="s">
        <v>404</v>
      </c>
      <c r="D220" s="192" t="s">
        <v>208</v>
      </c>
      <c r="E220" s="139" t="s">
        <v>1224</v>
      </c>
      <c r="F220" s="140" t="s">
        <v>1225</v>
      </c>
      <c r="G220" s="141" t="s">
        <v>269</v>
      </c>
      <c r="H220" s="142">
        <v>56811.5</v>
      </c>
      <c r="I220" s="143"/>
      <c r="J220" s="144">
        <f>ROUND(I220*H220,2)</f>
        <v>0</v>
      </c>
      <c r="K220" s="145"/>
      <c r="L220" s="32"/>
      <c r="M220" s="146" t="s">
        <v>1</v>
      </c>
      <c r="N220" s="147" t="s">
        <v>38</v>
      </c>
      <c r="P220" s="148">
        <f>O220*H220</f>
        <v>0</v>
      </c>
      <c r="Q220" s="148">
        <v>0</v>
      </c>
      <c r="R220" s="148">
        <f>Q220*H220</f>
        <v>0</v>
      </c>
      <c r="S220" s="148">
        <v>0</v>
      </c>
      <c r="T220" s="149">
        <f>S220*H220</f>
        <v>0</v>
      </c>
      <c r="AR220" s="150" t="s">
        <v>236</v>
      </c>
      <c r="AT220" s="150" t="s">
        <v>208</v>
      </c>
      <c r="AU220" s="150" t="s">
        <v>91</v>
      </c>
      <c r="AY220" s="17" t="s">
        <v>207</v>
      </c>
      <c r="BE220" s="151">
        <f>IF(N220="základná",J220,0)</f>
        <v>0</v>
      </c>
      <c r="BF220" s="151">
        <f>IF(N220="znížená",J220,0)</f>
        <v>0</v>
      </c>
      <c r="BG220" s="151">
        <f>IF(N220="zákl. prenesená",J220,0)</f>
        <v>0</v>
      </c>
      <c r="BH220" s="151">
        <f>IF(N220="zníž. prenesená",J220,0)</f>
        <v>0</v>
      </c>
      <c r="BI220" s="151">
        <f>IF(N220="nulová",J220,0)</f>
        <v>0</v>
      </c>
      <c r="BJ220" s="17" t="s">
        <v>91</v>
      </c>
      <c r="BK220" s="151">
        <f>ROUND(I220*H220,2)</f>
        <v>0</v>
      </c>
      <c r="BL220" s="17" t="s">
        <v>236</v>
      </c>
      <c r="BM220" s="150" t="s">
        <v>1496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1497</v>
      </c>
      <c r="H221" s="156">
        <v>56811.5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80</v>
      </c>
      <c r="AY221" s="154" t="s">
        <v>207</v>
      </c>
    </row>
    <row r="222" spans="2:65" s="1" customFormat="1" ht="16.5" customHeight="1" x14ac:dyDescent="0.2">
      <c r="B222" s="137"/>
      <c r="C222" s="206" t="s">
        <v>407</v>
      </c>
      <c r="D222" s="217" t="s">
        <v>742</v>
      </c>
      <c r="E222" s="207" t="s">
        <v>1228</v>
      </c>
      <c r="F222" s="208" t="s">
        <v>1229</v>
      </c>
      <c r="G222" s="209" t="s">
        <v>469</v>
      </c>
      <c r="H222" s="210">
        <v>102260.7</v>
      </c>
      <c r="I222" s="211"/>
      <c r="J222" s="212">
        <f>ROUND(I222*H222,2)</f>
        <v>0</v>
      </c>
      <c r="K222" s="213"/>
      <c r="L222" s="214"/>
      <c r="M222" s="215" t="s">
        <v>1</v>
      </c>
      <c r="N222" s="216" t="s">
        <v>38</v>
      </c>
      <c r="P222" s="148">
        <f>O222*H222</f>
        <v>0</v>
      </c>
      <c r="Q222" s="148">
        <v>1</v>
      </c>
      <c r="R222" s="148">
        <f>Q222*H222</f>
        <v>102260.7</v>
      </c>
      <c r="S222" s="148">
        <v>0</v>
      </c>
      <c r="T222" s="149">
        <f>S222*H222</f>
        <v>0</v>
      </c>
      <c r="AR222" s="150" t="s">
        <v>320</v>
      </c>
      <c r="AT222" s="150" t="s">
        <v>742</v>
      </c>
      <c r="AU222" s="150" t="s">
        <v>91</v>
      </c>
      <c r="AY222" s="17" t="s">
        <v>207</v>
      </c>
      <c r="BE222" s="151">
        <f>IF(N222="základná",J222,0)</f>
        <v>0</v>
      </c>
      <c r="BF222" s="151">
        <f>IF(N222="znížená",J222,0)</f>
        <v>0</v>
      </c>
      <c r="BG222" s="151">
        <f>IF(N222="zákl. prenesená",J222,0)</f>
        <v>0</v>
      </c>
      <c r="BH222" s="151">
        <f>IF(N222="zníž. prenesená",J222,0)</f>
        <v>0</v>
      </c>
      <c r="BI222" s="151">
        <f>IF(N222="nulová",J222,0)</f>
        <v>0</v>
      </c>
      <c r="BJ222" s="17" t="s">
        <v>91</v>
      </c>
      <c r="BK222" s="151">
        <f>ROUND(I222*H222,2)</f>
        <v>0</v>
      </c>
      <c r="BL222" s="17" t="s">
        <v>236</v>
      </c>
      <c r="BM222" s="150" t="s">
        <v>1498</v>
      </c>
    </row>
    <row r="223" spans="2:65" s="11" customFormat="1" x14ac:dyDescent="0.2">
      <c r="B223" s="152"/>
      <c r="D223" s="153" t="s">
        <v>214</v>
      </c>
      <c r="E223" s="154" t="s">
        <v>1</v>
      </c>
      <c r="F223" s="155" t="s">
        <v>1499</v>
      </c>
      <c r="H223" s="156">
        <v>56811.5</v>
      </c>
      <c r="I223" s="157"/>
      <c r="L223" s="152"/>
      <c r="M223" s="158"/>
      <c r="T223" s="159"/>
      <c r="AT223" s="154" t="s">
        <v>214</v>
      </c>
      <c r="AU223" s="154" t="s">
        <v>91</v>
      </c>
      <c r="AV223" s="11" t="s">
        <v>91</v>
      </c>
      <c r="AW223" s="11" t="s">
        <v>29</v>
      </c>
      <c r="AX223" s="11" t="s">
        <v>80</v>
      </c>
      <c r="AY223" s="154" t="s">
        <v>207</v>
      </c>
    </row>
    <row r="224" spans="2:65" s="11" customFormat="1" x14ac:dyDescent="0.2">
      <c r="B224" s="152"/>
      <c r="D224" s="153" t="s">
        <v>214</v>
      </c>
      <c r="F224" s="155" t="s">
        <v>1500</v>
      </c>
      <c r="H224" s="156">
        <v>102260.7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3</v>
      </c>
      <c r="AX224" s="11" t="s">
        <v>80</v>
      </c>
      <c r="AY224" s="154" t="s">
        <v>207</v>
      </c>
    </row>
    <row r="225" spans="2:65" s="1" customFormat="1" ht="24.15" customHeight="1" x14ac:dyDescent="0.2">
      <c r="B225" s="137"/>
      <c r="C225" s="138" t="s">
        <v>413</v>
      </c>
      <c r="D225" s="192" t="s">
        <v>208</v>
      </c>
      <c r="E225" s="139" t="s">
        <v>738</v>
      </c>
      <c r="F225" s="140" t="s">
        <v>739</v>
      </c>
      <c r="G225" s="141" t="s">
        <v>269</v>
      </c>
      <c r="H225" s="142">
        <v>4518.2</v>
      </c>
      <c r="I225" s="143"/>
      <c r="J225" s="144">
        <f>ROUND(I225*H225,2)</f>
        <v>0</v>
      </c>
      <c r="K225" s="145"/>
      <c r="L225" s="32"/>
      <c r="M225" s="146" t="s">
        <v>1</v>
      </c>
      <c r="N225" s="147" t="s">
        <v>38</v>
      </c>
      <c r="P225" s="148">
        <f>O225*H225</f>
        <v>0</v>
      </c>
      <c r="Q225" s="148">
        <v>0</v>
      </c>
      <c r="R225" s="148">
        <f>Q225*H225</f>
        <v>0</v>
      </c>
      <c r="S225" s="148">
        <v>0</v>
      </c>
      <c r="T225" s="149">
        <f>S225*H225</f>
        <v>0</v>
      </c>
      <c r="AR225" s="150" t="s">
        <v>236</v>
      </c>
      <c r="AT225" s="150" t="s">
        <v>208</v>
      </c>
      <c r="AU225" s="150" t="s">
        <v>91</v>
      </c>
      <c r="AY225" s="17" t="s">
        <v>207</v>
      </c>
      <c r="BE225" s="151">
        <f>IF(N225="základná",J225,0)</f>
        <v>0</v>
      </c>
      <c r="BF225" s="151">
        <f>IF(N225="znížená",J225,0)</f>
        <v>0</v>
      </c>
      <c r="BG225" s="151">
        <f>IF(N225="zákl. prenesená",J225,0)</f>
        <v>0</v>
      </c>
      <c r="BH225" s="151">
        <f>IF(N225="zníž. prenesená",J225,0)</f>
        <v>0</v>
      </c>
      <c r="BI225" s="151">
        <f>IF(N225="nulová",J225,0)</f>
        <v>0</v>
      </c>
      <c r="BJ225" s="17" t="s">
        <v>91</v>
      </c>
      <c r="BK225" s="151">
        <f>ROUND(I225*H225,2)</f>
        <v>0</v>
      </c>
      <c r="BL225" s="17" t="s">
        <v>236</v>
      </c>
      <c r="BM225" s="150" t="s">
        <v>1501</v>
      </c>
    </row>
    <row r="226" spans="2:65" s="11" customFormat="1" x14ac:dyDescent="0.2">
      <c r="B226" s="152"/>
      <c r="D226" s="153" t="s">
        <v>214</v>
      </c>
      <c r="E226" s="154" t="s">
        <v>1</v>
      </c>
      <c r="F226" s="155" t="s">
        <v>1502</v>
      </c>
      <c r="H226" s="156">
        <v>4518.2</v>
      </c>
      <c r="I226" s="157"/>
      <c r="L226" s="152"/>
      <c r="M226" s="158"/>
      <c r="T226" s="159"/>
      <c r="AT226" s="154" t="s">
        <v>214</v>
      </c>
      <c r="AU226" s="154" t="s">
        <v>91</v>
      </c>
      <c r="AV226" s="11" t="s">
        <v>91</v>
      </c>
      <c r="AW226" s="11" t="s">
        <v>29</v>
      </c>
      <c r="AX226" s="11" t="s">
        <v>80</v>
      </c>
      <c r="AY226" s="154" t="s">
        <v>207</v>
      </c>
    </row>
    <row r="227" spans="2:65" s="1" customFormat="1" ht="16.5" customHeight="1" x14ac:dyDescent="0.2">
      <c r="B227" s="137"/>
      <c r="C227" s="206" t="s">
        <v>430</v>
      </c>
      <c r="D227" s="217" t="s">
        <v>742</v>
      </c>
      <c r="E227" s="207" t="s">
        <v>1235</v>
      </c>
      <c r="F227" s="208" t="s">
        <v>1236</v>
      </c>
      <c r="G227" s="209" t="s">
        <v>469</v>
      </c>
      <c r="H227" s="210">
        <v>8132.76</v>
      </c>
      <c r="I227" s="211"/>
      <c r="J227" s="212">
        <f>ROUND(I227*H227,2)</f>
        <v>0</v>
      </c>
      <c r="K227" s="213"/>
      <c r="L227" s="214"/>
      <c r="M227" s="215" t="s">
        <v>1</v>
      </c>
      <c r="N227" s="216" t="s">
        <v>38</v>
      </c>
      <c r="P227" s="148">
        <f>O227*H227</f>
        <v>0</v>
      </c>
      <c r="Q227" s="148">
        <v>1</v>
      </c>
      <c r="R227" s="148">
        <f>Q227*H227</f>
        <v>8132.76</v>
      </c>
      <c r="S227" s="148">
        <v>0</v>
      </c>
      <c r="T227" s="149">
        <f>S227*H227</f>
        <v>0</v>
      </c>
      <c r="AR227" s="150" t="s">
        <v>320</v>
      </c>
      <c r="AT227" s="150" t="s">
        <v>742</v>
      </c>
      <c r="AU227" s="150" t="s">
        <v>91</v>
      </c>
      <c r="AY227" s="17" t="s">
        <v>207</v>
      </c>
      <c r="BE227" s="151">
        <f>IF(N227="základná",J227,0)</f>
        <v>0</v>
      </c>
      <c r="BF227" s="151">
        <f>IF(N227="znížená",J227,0)</f>
        <v>0</v>
      </c>
      <c r="BG227" s="151">
        <f>IF(N227="zákl. prenesená",J227,0)</f>
        <v>0</v>
      </c>
      <c r="BH227" s="151">
        <f>IF(N227="zníž. prenesená",J227,0)</f>
        <v>0</v>
      </c>
      <c r="BI227" s="151">
        <f>IF(N227="nulová",J227,0)</f>
        <v>0</v>
      </c>
      <c r="BJ227" s="17" t="s">
        <v>91</v>
      </c>
      <c r="BK227" s="151">
        <f>ROUND(I227*H227,2)</f>
        <v>0</v>
      </c>
      <c r="BL227" s="17" t="s">
        <v>236</v>
      </c>
      <c r="BM227" s="150" t="s">
        <v>1503</v>
      </c>
    </row>
    <row r="228" spans="2:65" s="11" customFormat="1" x14ac:dyDescent="0.2">
      <c r="B228" s="152"/>
      <c r="D228" s="153" t="s">
        <v>214</v>
      </c>
      <c r="F228" s="155" t="s">
        <v>1504</v>
      </c>
      <c r="H228" s="156">
        <v>8132.76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3</v>
      </c>
      <c r="AX228" s="11" t="s">
        <v>80</v>
      </c>
      <c r="AY228" s="154" t="s">
        <v>207</v>
      </c>
    </row>
    <row r="229" spans="2:65" s="1" customFormat="1" ht="16.5" customHeight="1" x14ac:dyDescent="0.2">
      <c r="B229" s="137"/>
      <c r="C229" s="138" t="s">
        <v>436</v>
      </c>
      <c r="D229" s="192" t="s">
        <v>208</v>
      </c>
      <c r="E229" s="139" t="s">
        <v>1505</v>
      </c>
      <c r="F229" s="140" t="s">
        <v>1506</v>
      </c>
      <c r="G229" s="141" t="s">
        <v>269</v>
      </c>
      <c r="H229" s="142">
        <v>11904.3</v>
      </c>
      <c r="I229" s="143"/>
      <c r="J229" s="144">
        <f>ROUND(I229*H229,2)</f>
        <v>0</v>
      </c>
      <c r="K229" s="145"/>
      <c r="L229" s="32"/>
      <c r="M229" s="146" t="s">
        <v>1</v>
      </c>
      <c r="N229" s="147" t="s">
        <v>38</v>
      </c>
      <c r="P229" s="148">
        <f>O229*H229</f>
        <v>0</v>
      </c>
      <c r="Q229" s="148">
        <v>0</v>
      </c>
      <c r="R229" s="148">
        <f>Q229*H229</f>
        <v>0</v>
      </c>
      <c r="S229" s="148">
        <v>0</v>
      </c>
      <c r="T229" s="149">
        <f>S229*H229</f>
        <v>0</v>
      </c>
      <c r="AR229" s="150" t="s">
        <v>236</v>
      </c>
      <c r="AT229" s="150" t="s">
        <v>208</v>
      </c>
      <c r="AU229" s="150" t="s">
        <v>91</v>
      </c>
      <c r="AY229" s="17" t="s">
        <v>207</v>
      </c>
      <c r="BE229" s="151">
        <f>IF(N229="základná",J229,0)</f>
        <v>0</v>
      </c>
      <c r="BF229" s="151">
        <f>IF(N229="znížená",J229,0)</f>
        <v>0</v>
      </c>
      <c r="BG229" s="151">
        <f>IF(N229="zákl. prenesená",J229,0)</f>
        <v>0</v>
      </c>
      <c r="BH229" s="151">
        <f>IF(N229="zníž. prenesená",J229,0)</f>
        <v>0</v>
      </c>
      <c r="BI229" s="151">
        <f>IF(N229="nulová",J229,0)</f>
        <v>0</v>
      </c>
      <c r="BJ229" s="17" t="s">
        <v>91</v>
      </c>
      <c r="BK229" s="151">
        <f>ROUND(I229*H229,2)</f>
        <v>0</v>
      </c>
      <c r="BL229" s="17" t="s">
        <v>236</v>
      </c>
      <c r="BM229" s="150" t="s">
        <v>1507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1508</v>
      </c>
      <c r="H230" s="156">
        <v>11904.3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80</v>
      </c>
      <c r="AY230" s="154" t="s">
        <v>207</v>
      </c>
    </row>
    <row r="231" spans="2:65" s="1" customFormat="1" ht="16.5" customHeight="1" x14ac:dyDescent="0.2">
      <c r="B231" s="137"/>
      <c r="C231" s="206" t="s">
        <v>442</v>
      </c>
      <c r="D231" s="217" t="s">
        <v>742</v>
      </c>
      <c r="E231" s="207" t="s">
        <v>1235</v>
      </c>
      <c r="F231" s="208" t="s">
        <v>1236</v>
      </c>
      <c r="G231" s="209" t="s">
        <v>469</v>
      </c>
      <c r="H231" s="210">
        <v>21427.74</v>
      </c>
      <c r="I231" s="211"/>
      <c r="J231" s="212">
        <f>ROUND(I231*H231,2)</f>
        <v>0</v>
      </c>
      <c r="K231" s="213"/>
      <c r="L231" s="214"/>
      <c r="M231" s="215" t="s">
        <v>1</v>
      </c>
      <c r="N231" s="216" t="s">
        <v>38</v>
      </c>
      <c r="P231" s="148">
        <f>O231*H231</f>
        <v>0</v>
      </c>
      <c r="Q231" s="148">
        <v>1</v>
      </c>
      <c r="R231" s="148">
        <f>Q231*H231</f>
        <v>21427.74</v>
      </c>
      <c r="S231" s="148">
        <v>0</v>
      </c>
      <c r="T231" s="149">
        <f>S231*H231</f>
        <v>0</v>
      </c>
      <c r="AR231" s="150" t="s">
        <v>320</v>
      </c>
      <c r="AT231" s="150" t="s">
        <v>742</v>
      </c>
      <c r="AU231" s="150" t="s">
        <v>91</v>
      </c>
      <c r="AY231" s="17" t="s">
        <v>207</v>
      </c>
      <c r="BE231" s="151">
        <f>IF(N231="základná",J231,0)</f>
        <v>0</v>
      </c>
      <c r="BF231" s="151">
        <f>IF(N231="znížená",J231,0)</f>
        <v>0</v>
      </c>
      <c r="BG231" s="151">
        <f>IF(N231="zákl. prenesená",J231,0)</f>
        <v>0</v>
      </c>
      <c r="BH231" s="151">
        <f>IF(N231="zníž. prenesená",J231,0)</f>
        <v>0</v>
      </c>
      <c r="BI231" s="151">
        <f>IF(N231="nulová",J231,0)</f>
        <v>0</v>
      </c>
      <c r="BJ231" s="17" t="s">
        <v>91</v>
      </c>
      <c r="BK231" s="151">
        <f>ROUND(I231*H231,2)</f>
        <v>0</v>
      </c>
      <c r="BL231" s="17" t="s">
        <v>236</v>
      </c>
      <c r="BM231" s="150" t="s">
        <v>1509</v>
      </c>
    </row>
    <row r="232" spans="2:65" s="11" customFormat="1" x14ac:dyDescent="0.2">
      <c r="B232" s="152"/>
      <c r="D232" s="153" t="s">
        <v>214</v>
      </c>
      <c r="F232" s="155" t="s">
        <v>1510</v>
      </c>
      <c r="H232" s="156">
        <v>21427.74</v>
      </c>
      <c r="I232" s="157"/>
      <c r="L232" s="152"/>
      <c r="M232" s="158"/>
      <c r="T232" s="159"/>
      <c r="AT232" s="154" t="s">
        <v>214</v>
      </c>
      <c r="AU232" s="154" t="s">
        <v>91</v>
      </c>
      <c r="AV232" s="11" t="s">
        <v>91</v>
      </c>
      <c r="AW232" s="11" t="s">
        <v>3</v>
      </c>
      <c r="AX232" s="11" t="s">
        <v>80</v>
      </c>
      <c r="AY232" s="154" t="s">
        <v>207</v>
      </c>
    </row>
    <row r="233" spans="2:65" s="1" customFormat="1" ht="24.15" customHeight="1" x14ac:dyDescent="0.2">
      <c r="B233" s="137"/>
      <c r="C233" s="138" t="s">
        <v>451</v>
      </c>
      <c r="D233" s="196" t="s">
        <v>208</v>
      </c>
      <c r="E233" s="139" t="s">
        <v>467</v>
      </c>
      <c r="F233" s="140" t="s">
        <v>468</v>
      </c>
      <c r="G233" s="141" t="s">
        <v>469</v>
      </c>
      <c r="H233" s="142">
        <v>17485.755000000001</v>
      </c>
      <c r="I233" s="143"/>
      <c r="J233" s="144">
        <f>ROUND(I233*H233,2)</f>
        <v>0</v>
      </c>
      <c r="K233" s="145"/>
      <c r="L233" s="32"/>
      <c r="M233" s="146" t="s">
        <v>1</v>
      </c>
      <c r="N233" s="147" t="s">
        <v>38</v>
      </c>
      <c r="P233" s="148">
        <f>O233*H233</f>
        <v>0</v>
      </c>
      <c r="Q233" s="148">
        <v>0</v>
      </c>
      <c r="R233" s="148">
        <f>Q233*H233</f>
        <v>0</v>
      </c>
      <c r="S233" s="148">
        <v>0</v>
      </c>
      <c r="T233" s="149">
        <f>S233*H233</f>
        <v>0</v>
      </c>
      <c r="AR233" s="150" t="s">
        <v>236</v>
      </c>
      <c r="AT233" s="150" t="s">
        <v>208</v>
      </c>
      <c r="AU233" s="150" t="s">
        <v>91</v>
      </c>
      <c r="AY233" s="17" t="s">
        <v>207</v>
      </c>
      <c r="BE233" s="151">
        <f>IF(N233="základná",J233,0)</f>
        <v>0</v>
      </c>
      <c r="BF233" s="151">
        <f>IF(N233="znížená",J233,0)</f>
        <v>0</v>
      </c>
      <c r="BG233" s="151">
        <f>IF(N233="zákl. prenesená",J233,0)</f>
        <v>0</v>
      </c>
      <c r="BH233" s="151">
        <f>IF(N233="zníž. prenesená",J233,0)</f>
        <v>0</v>
      </c>
      <c r="BI233" s="151">
        <f>IF(N233="nulová",J233,0)</f>
        <v>0</v>
      </c>
      <c r="BJ233" s="17" t="s">
        <v>91</v>
      </c>
      <c r="BK233" s="151">
        <f>ROUND(I233*H233,2)</f>
        <v>0</v>
      </c>
      <c r="BL233" s="17" t="s">
        <v>236</v>
      </c>
      <c r="BM233" s="150" t="s">
        <v>1511</v>
      </c>
    </row>
    <row r="234" spans="2:65" s="11" customFormat="1" x14ac:dyDescent="0.2">
      <c r="B234" s="152"/>
      <c r="D234" s="153" t="s">
        <v>214</v>
      </c>
      <c r="E234" s="154" t="s">
        <v>1</v>
      </c>
      <c r="F234" s="155" t="s">
        <v>1512</v>
      </c>
      <c r="H234" s="156">
        <v>1715.5050000000001</v>
      </c>
      <c r="I234" s="157"/>
      <c r="L234" s="152"/>
      <c r="M234" s="158"/>
      <c r="T234" s="159"/>
      <c r="AT234" s="154" t="s">
        <v>214</v>
      </c>
      <c r="AU234" s="154" t="s">
        <v>91</v>
      </c>
      <c r="AV234" s="11" t="s">
        <v>91</v>
      </c>
      <c r="AW234" s="11" t="s">
        <v>29</v>
      </c>
      <c r="AX234" s="11" t="s">
        <v>72</v>
      </c>
      <c r="AY234" s="154" t="s">
        <v>207</v>
      </c>
    </row>
    <row r="235" spans="2:65" s="11" customFormat="1" ht="20.399999999999999" x14ac:dyDescent="0.2">
      <c r="B235" s="152"/>
      <c r="D235" s="153" t="s">
        <v>214</v>
      </c>
      <c r="E235" s="154" t="s">
        <v>1</v>
      </c>
      <c r="F235" s="155" t="s">
        <v>1513</v>
      </c>
      <c r="H235" s="156">
        <v>13744.98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72</v>
      </c>
      <c r="AY235" s="154" t="s">
        <v>207</v>
      </c>
    </row>
    <row r="236" spans="2:65" s="11" customFormat="1" ht="20.399999999999999" x14ac:dyDescent="0.2">
      <c r="B236" s="152"/>
      <c r="D236" s="153" t="s">
        <v>214</v>
      </c>
      <c r="E236" s="154" t="s">
        <v>1</v>
      </c>
      <c r="F236" s="155" t="s">
        <v>1514</v>
      </c>
      <c r="H236" s="156">
        <v>489.15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72</v>
      </c>
      <c r="AY236" s="154" t="s">
        <v>207</v>
      </c>
    </row>
    <row r="237" spans="2:65" s="11" customFormat="1" ht="20.399999999999999" x14ac:dyDescent="0.2">
      <c r="B237" s="152"/>
      <c r="D237" s="153" t="s">
        <v>214</v>
      </c>
      <c r="E237" s="154" t="s">
        <v>1</v>
      </c>
      <c r="F237" s="155" t="s">
        <v>1515</v>
      </c>
      <c r="H237" s="156">
        <v>1536.12</v>
      </c>
      <c r="I237" s="157"/>
      <c r="L237" s="152"/>
      <c r="M237" s="158"/>
      <c r="T237" s="159"/>
      <c r="AT237" s="154" t="s">
        <v>214</v>
      </c>
      <c r="AU237" s="154" t="s">
        <v>91</v>
      </c>
      <c r="AV237" s="11" t="s">
        <v>91</v>
      </c>
      <c r="AW237" s="11" t="s">
        <v>29</v>
      </c>
      <c r="AX237" s="11" t="s">
        <v>72</v>
      </c>
      <c r="AY237" s="154" t="s">
        <v>207</v>
      </c>
    </row>
    <row r="238" spans="2:65" s="14" customFormat="1" x14ac:dyDescent="0.2">
      <c r="B238" s="178"/>
      <c r="D238" s="153" t="s">
        <v>214</v>
      </c>
      <c r="E238" s="179" t="s">
        <v>1</v>
      </c>
      <c r="F238" s="180" t="s">
        <v>243</v>
      </c>
      <c r="H238" s="181">
        <v>17485.755000000001</v>
      </c>
      <c r="I238" s="182"/>
      <c r="L238" s="178"/>
      <c r="M238" s="183"/>
      <c r="T238" s="184"/>
      <c r="AT238" s="179" t="s">
        <v>214</v>
      </c>
      <c r="AU238" s="179" t="s">
        <v>91</v>
      </c>
      <c r="AV238" s="14" t="s">
        <v>236</v>
      </c>
      <c r="AW238" s="14" t="s">
        <v>29</v>
      </c>
      <c r="AX238" s="14" t="s">
        <v>80</v>
      </c>
      <c r="AY238" s="179" t="s">
        <v>207</v>
      </c>
    </row>
    <row r="239" spans="2:65" s="1" customFormat="1" ht="33" customHeight="1" x14ac:dyDescent="0.2">
      <c r="B239" s="137"/>
      <c r="C239" s="138" t="s">
        <v>455</v>
      </c>
      <c r="D239" s="197" t="s">
        <v>208</v>
      </c>
      <c r="E239" s="139" t="s">
        <v>965</v>
      </c>
      <c r="F239" s="140" t="s">
        <v>966</v>
      </c>
      <c r="G239" s="141" t="s">
        <v>269</v>
      </c>
      <c r="H239" s="142">
        <v>271.77999999999997</v>
      </c>
      <c r="I239" s="143"/>
      <c r="J239" s="144">
        <f>ROUND(I239*H239,2)</f>
        <v>0</v>
      </c>
      <c r="K239" s="145"/>
      <c r="L239" s="32"/>
      <c r="M239" s="146" t="s">
        <v>1</v>
      </c>
      <c r="N239" s="147" t="s">
        <v>38</v>
      </c>
      <c r="P239" s="148">
        <f>O239*H239</f>
        <v>0</v>
      </c>
      <c r="Q239" s="148">
        <v>0</v>
      </c>
      <c r="R239" s="148">
        <f>Q239*H239</f>
        <v>0</v>
      </c>
      <c r="S239" s="148">
        <v>0</v>
      </c>
      <c r="T239" s="149">
        <f>S239*H239</f>
        <v>0</v>
      </c>
      <c r="AR239" s="150" t="s">
        <v>236</v>
      </c>
      <c r="AT239" s="150" t="s">
        <v>208</v>
      </c>
      <c r="AU239" s="150" t="s">
        <v>91</v>
      </c>
      <c r="AY239" s="17" t="s">
        <v>207</v>
      </c>
      <c r="BE239" s="151">
        <f>IF(N239="základná",J239,0)</f>
        <v>0</v>
      </c>
      <c r="BF239" s="151">
        <f>IF(N239="znížená",J239,0)</f>
        <v>0</v>
      </c>
      <c r="BG239" s="151">
        <f>IF(N239="zákl. prenesená",J239,0)</f>
        <v>0</v>
      </c>
      <c r="BH239" s="151">
        <f>IF(N239="zníž. prenesená",J239,0)</f>
        <v>0</v>
      </c>
      <c r="BI239" s="151">
        <f>IF(N239="nulová",J239,0)</f>
        <v>0</v>
      </c>
      <c r="BJ239" s="17" t="s">
        <v>91</v>
      </c>
      <c r="BK239" s="151">
        <f>ROUND(I239*H239,2)</f>
        <v>0</v>
      </c>
      <c r="BL239" s="17" t="s">
        <v>236</v>
      </c>
      <c r="BM239" s="150" t="s">
        <v>1516</v>
      </c>
    </row>
    <row r="240" spans="2:65" s="1" customFormat="1" ht="19.2" x14ac:dyDescent="0.2">
      <c r="B240" s="32"/>
      <c r="D240" s="153" t="s">
        <v>220</v>
      </c>
      <c r="F240" s="160" t="s">
        <v>968</v>
      </c>
      <c r="I240" s="161"/>
      <c r="L240" s="32"/>
      <c r="M240" s="162"/>
      <c r="T240" s="59"/>
      <c r="AT240" s="17" t="s">
        <v>220</v>
      </c>
      <c r="AU240" s="17" t="s">
        <v>91</v>
      </c>
    </row>
    <row r="241" spans="2:65" s="11" customFormat="1" x14ac:dyDescent="0.2">
      <c r="B241" s="152"/>
      <c r="D241" s="153" t="s">
        <v>214</v>
      </c>
      <c r="E241" s="154" t="s">
        <v>1</v>
      </c>
      <c r="F241" s="155" t="s">
        <v>1517</v>
      </c>
      <c r="H241" s="156">
        <v>175.63</v>
      </c>
      <c r="I241" s="157"/>
      <c r="L241" s="152"/>
      <c r="M241" s="158"/>
      <c r="T241" s="159"/>
      <c r="AT241" s="154" t="s">
        <v>214</v>
      </c>
      <c r="AU241" s="154" t="s">
        <v>91</v>
      </c>
      <c r="AV241" s="11" t="s">
        <v>91</v>
      </c>
      <c r="AW241" s="11" t="s">
        <v>29</v>
      </c>
      <c r="AX241" s="11" t="s">
        <v>72</v>
      </c>
      <c r="AY241" s="154" t="s">
        <v>207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1518</v>
      </c>
      <c r="H242" s="156">
        <v>96.15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72</v>
      </c>
      <c r="AY242" s="154" t="s">
        <v>207</v>
      </c>
    </row>
    <row r="243" spans="2:65" s="14" customFormat="1" x14ac:dyDescent="0.2">
      <c r="B243" s="178"/>
      <c r="D243" s="153" t="s">
        <v>214</v>
      </c>
      <c r="E243" s="179" t="s">
        <v>1</v>
      </c>
      <c r="F243" s="180" t="s">
        <v>243</v>
      </c>
      <c r="H243" s="181">
        <v>271.77999999999997</v>
      </c>
      <c r="I243" s="182"/>
      <c r="L243" s="178"/>
      <c r="M243" s="183"/>
      <c r="T243" s="184"/>
      <c r="AT243" s="179" t="s">
        <v>214</v>
      </c>
      <c r="AU243" s="179" t="s">
        <v>91</v>
      </c>
      <c r="AV243" s="14" t="s">
        <v>236</v>
      </c>
      <c r="AW243" s="14" t="s">
        <v>29</v>
      </c>
      <c r="AX243" s="14" t="s">
        <v>80</v>
      </c>
      <c r="AY243" s="179" t="s">
        <v>207</v>
      </c>
    </row>
    <row r="244" spans="2:65" s="1" customFormat="1" ht="16.5" customHeight="1" x14ac:dyDescent="0.2">
      <c r="B244" s="137"/>
      <c r="C244" s="206" t="s">
        <v>461</v>
      </c>
      <c r="D244" s="219" t="s">
        <v>742</v>
      </c>
      <c r="E244" s="207" t="s">
        <v>1519</v>
      </c>
      <c r="F244" s="208" t="s">
        <v>762</v>
      </c>
      <c r="G244" s="209" t="s">
        <v>469</v>
      </c>
      <c r="H244" s="210">
        <v>331.94099999999997</v>
      </c>
      <c r="I244" s="211"/>
      <c r="J244" s="212">
        <f>ROUND(I244*H244,2)</f>
        <v>0</v>
      </c>
      <c r="K244" s="213"/>
      <c r="L244" s="214"/>
      <c r="M244" s="215" t="s">
        <v>1</v>
      </c>
      <c r="N244" s="216" t="s">
        <v>38</v>
      </c>
      <c r="P244" s="148">
        <f>O244*H244</f>
        <v>0</v>
      </c>
      <c r="Q244" s="148">
        <v>1</v>
      </c>
      <c r="R244" s="148">
        <f>Q244*H244</f>
        <v>331.94099999999997</v>
      </c>
      <c r="S244" s="148">
        <v>0</v>
      </c>
      <c r="T244" s="149">
        <f>S244*H244</f>
        <v>0</v>
      </c>
      <c r="AR244" s="150" t="s">
        <v>320</v>
      </c>
      <c r="AT244" s="150" t="s">
        <v>742</v>
      </c>
      <c r="AU244" s="150" t="s">
        <v>91</v>
      </c>
      <c r="AY244" s="17" t="s">
        <v>207</v>
      </c>
      <c r="BE244" s="151">
        <f>IF(N244="základná",J244,0)</f>
        <v>0</v>
      </c>
      <c r="BF244" s="151">
        <f>IF(N244="znížená",J244,0)</f>
        <v>0</v>
      </c>
      <c r="BG244" s="151">
        <f>IF(N244="zákl. prenesená",J244,0)</f>
        <v>0</v>
      </c>
      <c r="BH244" s="151">
        <f>IF(N244="zníž. prenesená",J244,0)</f>
        <v>0</v>
      </c>
      <c r="BI244" s="151">
        <f>IF(N244="nulová",J244,0)</f>
        <v>0</v>
      </c>
      <c r="BJ244" s="17" t="s">
        <v>91</v>
      </c>
      <c r="BK244" s="151">
        <f>ROUND(I244*H244,2)</f>
        <v>0</v>
      </c>
      <c r="BL244" s="17" t="s">
        <v>236</v>
      </c>
      <c r="BM244" s="150" t="s">
        <v>1520</v>
      </c>
    </row>
    <row r="245" spans="2:65" s="11" customFormat="1" x14ac:dyDescent="0.2">
      <c r="B245" s="152"/>
      <c r="D245" s="153" t="s">
        <v>214</v>
      </c>
      <c r="E245" s="154" t="s">
        <v>1</v>
      </c>
      <c r="F245" s="155" t="s">
        <v>1521</v>
      </c>
      <c r="H245" s="156">
        <v>109.51</v>
      </c>
      <c r="I245" s="157"/>
      <c r="L245" s="152"/>
      <c r="M245" s="158"/>
      <c r="T245" s="159"/>
      <c r="AT245" s="154" t="s">
        <v>214</v>
      </c>
      <c r="AU245" s="154" t="s">
        <v>91</v>
      </c>
      <c r="AV245" s="11" t="s">
        <v>91</v>
      </c>
      <c r="AW245" s="11" t="s">
        <v>29</v>
      </c>
      <c r="AX245" s="11" t="s">
        <v>72</v>
      </c>
      <c r="AY245" s="154" t="s">
        <v>207</v>
      </c>
    </row>
    <row r="246" spans="2:65" s="11" customFormat="1" x14ac:dyDescent="0.2">
      <c r="B246" s="152"/>
      <c r="D246" s="153" t="s">
        <v>214</v>
      </c>
      <c r="E246" s="154" t="s">
        <v>1</v>
      </c>
      <c r="F246" s="155" t="s">
        <v>1522</v>
      </c>
      <c r="H246" s="156">
        <v>66.12</v>
      </c>
      <c r="I246" s="157"/>
      <c r="L246" s="152"/>
      <c r="M246" s="158"/>
      <c r="T246" s="159"/>
      <c r="AT246" s="154" t="s">
        <v>214</v>
      </c>
      <c r="AU246" s="154" t="s">
        <v>91</v>
      </c>
      <c r="AV246" s="11" t="s">
        <v>91</v>
      </c>
      <c r="AW246" s="11" t="s">
        <v>29</v>
      </c>
      <c r="AX246" s="11" t="s">
        <v>72</v>
      </c>
      <c r="AY246" s="154" t="s">
        <v>207</v>
      </c>
    </row>
    <row r="247" spans="2:65" s="14" customFormat="1" x14ac:dyDescent="0.2">
      <c r="B247" s="178"/>
      <c r="D247" s="153" t="s">
        <v>214</v>
      </c>
      <c r="E247" s="179" t="s">
        <v>1</v>
      </c>
      <c r="F247" s="180" t="s">
        <v>243</v>
      </c>
      <c r="H247" s="181">
        <v>175.63</v>
      </c>
      <c r="I247" s="182"/>
      <c r="L247" s="178"/>
      <c r="M247" s="183"/>
      <c r="T247" s="184"/>
      <c r="AT247" s="179" t="s">
        <v>214</v>
      </c>
      <c r="AU247" s="179" t="s">
        <v>91</v>
      </c>
      <c r="AV247" s="14" t="s">
        <v>236</v>
      </c>
      <c r="AW247" s="14" t="s">
        <v>29</v>
      </c>
      <c r="AX247" s="14" t="s">
        <v>80</v>
      </c>
      <c r="AY247" s="179" t="s">
        <v>207</v>
      </c>
    </row>
    <row r="248" spans="2:65" s="11" customFormat="1" x14ac:dyDescent="0.2">
      <c r="B248" s="152"/>
      <c r="D248" s="153" t="s">
        <v>214</v>
      </c>
      <c r="F248" s="155" t="s">
        <v>1523</v>
      </c>
      <c r="H248" s="156">
        <v>331.94099999999997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3</v>
      </c>
      <c r="AX248" s="11" t="s">
        <v>80</v>
      </c>
      <c r="AY248" s="154" t="s">
        <v>207</v>
      </c>
    </row>
    <row r="249" spans="2:65" s="1" customFormat="1" ht="16.5" customHeight="1" x14ac:dyDescent="0.2">
      <c r="B249" s="137"/>
      <c r="C249" s="206" t="s">
        <v>466</v>
      </c>
      <c r="D249" s="219" t="s">
        <v>742</v>
      </c>
      <c r="E249" s="207" t="s">
        <v>765</v>
      </c>
      <c r="F249" s="208" t="s">
        <v>766</v>
      </c>
      <c r="G249" s="209" t="s">
        <v>269</v>
      </c>
      <c r="H249" s="210">
        <v>96.15</v>
      </c>
      <c r="I249" s="211"/>
      <c r="J249" s="212">
        <f>ROUND(I249*H249,2)</f>
        <v>0</v>
      </c>
      <c r="K249" s="213"/>
      <c r="L249" s="214"/>
      <c r="M249" s="215" t="s">
        <v>1</v>
      </c>
      <c r="N249" s="216" t="s">
        <v>38</v>
      </c>
      <c r="P249" s="148">
        <f>O249*H249</f>
        <v>0</v>
      </c>
      <c r="Q249" s="148">
        <v>2.2599999999999998</v>
      </c>
      <c r="R249" s="148">
        <f>Q249*H249</f>
        <v>217.29899999999998</v>
      </c>
      <c r="S249" s="148">
        <v>0</v>
      </c>
      <c r="T249" s="149">
        <f>S249*H249</f>
        <v>0</v>
      </c>
      <c r="AR249" s="150" t="s">
        <v>320</v>
      </c>
      <c r="AT249" s="150" t="s">
        <v>742</v>
      </c>
      <c r="AU249" s="150" t="s">
        <v>91</v>
      </c>
      <c r="AY249" s="17" t="s">
        <v>207</v>
      </c>
      <c r="BE249" s="151">
        <f>IF(N249="základná",J249,0)</f>
        <v>0</v>
      </c>
      <c r="BF249" s="151">
        <f>IF(N249="znížená",J249,0)</f>
        <v>0</v>
      </c>
      <c r="BG249" s="151">
        <f>IF(N249="zákl. prenesená",J249,0)</f>
        <v>0</v>
      </c>
      <c r="BH249" s="151">
        <f>IF(N249="zníž. prenesená",J249,0)</f>
        <v>0</v>
      </c>
      <c r="BI249" s="151">
        <f>IF(N249="nulová",J249,0)</f>
        <v>0</v>
      </c>
      <c r="BJ249" s="17" t="s">
        <v>91</v>
      </c>
      <c r="BK249" s="151">
        <f>ROUND(I249*H249,2)</f>
        <v>0</v>
      </c>
      <c r="BL249" s="17" t="s">
        <v>236</v>
      </c>
      <c r="BM249" s="150" t="s">
        <v>1524</v>
      </c>
    </row>
    <row r="250" spans="2:65" s="11" customFormat="1" x14ac:dyDescent="0.2">
      <c r="B250" s="152"/>
      <c r="D250" s="153" t="s">
        <v>214</v>
      </c>
      <c r="E250" s="154" t="s">
        <v>1</v>
      </c>
      <c r="F250" s="155" t="s">
        <v>1525</v>
      </c>
      <c r="H250" s="156">
        <v>47.42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29</v>
      </c>
      <c r="AX250" s="11" t="s">
        <v>72</v>
      </c>
      <c r="AY250" s="154" t="s">
        <v>207</v>
      </c>
    </row>
    <row r="251" spans="2:65" s="11" customFormat="1" x14ac:dyDescent="0.2">
      <c r="B251" s="152"/>
      <c r="D251" s="153" t="s">
        <v>214</v>
      </c>
      <c r="E251" s="154" t="s">
        <v>1</v>
      </c>
      <c r="F251" s="155" t="s">
        <v>1526</v>
      </c>
      <c r="H251" s="156">
        <v>48.73</v>
      </c>
      <c r="I251" s="157"/>
      <c r="L251" s="152"/>
      <c r="M251" s="158"/>
      <c r="T251" s="159"/>
      <c r="AT251" s="154" t="s">
        <v>214</v>
      </c>
      <c r="AU251" s="154" t="s">
        <v>91</v>
      </c>
      <c r="AV251" s="11" t="s">
        <v>91</v>
      </c>
      <c r="AW251" s="11" t="s">
        <v>29</v>
      </c>
      <c r="AX251" s="11" t="s">
        <v>72</v>
      </c>
      <c r="AY251" s="154" t="s">
        <v>207</v>
      </c>
    </row>
    <row r="252" spans="2:65" s="14" customFormat="1" x14ac:dyDescent="0.2">
      <c r="B252" s="178"/>
      <c r="D252" s="153" t="s">
        <v>214</v>
      </c>
      <c r="E252" s="179" t="s">
        <v>1</v>
      </c>
      <c r="F252" s="180" t="s">
        <v>243</v>
      </c>
      <c r="H252" s="181">
        <v>96.15</v>
      </c>
      <c r="I252" s="182"/>
      <c r="L252" s="178"/>
      <c r="M252" s="183"/>
      <c r="T252" s="184"/>
      <c r="AT252" s="179" t="s">
        <v>214</v>
      </c>
      <c r="AU252" s="179" t="s">
        <v>91</v>
      </c>
      <c r="AV252" s="14" t="s">
        <v>236</v>
      </c>
      <c r="AW252" s="14" t="s">
        <v>29</v>
      </c>
      <c r="AX252" s="14" t="s">
        <v>80</v>
      </c>
      <c r="AY252" s="179" t="s">
        <v>207</v>
      </c>
    </row>
    <row r="253" spans="2:65" s="1" customFormat="1" ht="24.15" customHeight="1" x14ac:dyDescent="0.2">
      <c r="B253" s="137"/>
      <c r="C253" s="138" t="s">
        <v>473</v>
      </c>
      <c r="D253" s="192" t="s">
        <v>208</v>
      </c>
      <c r="E253" s="139" t="s">
        <v>1254</v>
      </c>
      <c r="F253" s="140" t="s">
        <v>1255</v>
      </c>
      <c r="G253" s="141" t="s">
        <v>235</v>
      </c>
      <c r="H253" s="142">
        <v>17583</v>
      </c>
      <c r="I253" s="143"/>
      <c r="J253" s="144">
        <f>ROUND(I253*H253,2)</f>
        <v>0</v>
      </c>
      <c r="K253" s="145"/>
      <c r="L253" s="32"/>
      <c r="M253" s="146" t="s">
        <v>1</v>
      </c>
      <c r="N253" s="147" t="s">
        <v>38</v>
      </c>
      <c r="P253" s="148">
        <f>O253*H253</f>
        <v>0</v>
      </c>
      <c r="Q253" s="148">
        <v>0</v>
      </c>
      <c r="R253" s="148">
        <f>Q253*H253</f>
        <v>0</v>
      </c>
      <c r="S253" s="148">
        <v>0</v>
      </c>
      <c r="T253" s="149">
        <f>S253*H253</f>
        <v>0</v>
      </c>
      <c r="AR253" s="150" t="s">
        <v>236</v>
      </c>
      <c r="AT253" s="150" t="s">
        <v>208</v>
      </c>
      <c r="AU253" s="150" t="s">
        <v>91</v>
      </c>
      <c r="AY253" s="17" t="s">
        <v>207</v>
      </c>
      <c r="BE253" s="151">
        <f>IF(N253="základná",J253,0)</f>
        <v>0</v>
      </c>
      <c r="BF253" s="151">
        <f>IF(N253="znížená",J253,0)</f>
        <v>0</v>
      </c>
      <c r="BG253" s="151">
        <f>IF(N253="zákl. prenesená",J253,0)</f>
        <v>0</v>
      </c>
      <c r="BH253" s="151">
        <f>IF(N253="zníž. prenesená",J253,0)</f>
        <v>0</v>
      </c>
      <c r="BI253" s="151">
        <f>IF(N253="nulová",J253,0)</f>
        <v>0</v>
      </c>
      <c r="BJ253" s="17" t="s">
        <v>91</v>
      </c>
      <c r="BK253" s="151">
        <f>ROUND(I253*H253,2)</f>
        <v>0</v>
      </c>
      <c r="BL253" s="17" t="s">
        <v>236</v>
      </c>
      <c r="BM253" s="150" t="s">
        <v>1527</v>
      </c>
    </row>
    <row r="254" spans="2:65" s="11" customFormat="1" x14ac:dyDescent="0.2">
      <c r="B254" s="152"/>
      <c r="D254" s="153" t="s">
        <v>214</v>
      </c>
      <c r="E254" s="154" t="s">
        <v>1</v>
      </c>
      <c r="F254" s="155" t="s">
        <v>1528</v>
      </c>
      <c r="H254" s="156">
        <v>17583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29</v>
      </c>
      <c r="AX254" s="11" t="s">
        <v>80</v>
      </c>
      <c r="AY254" s="154" t="s">
        <v>207</v>
      </c>
    </row>
    <row r="255" spans="2:65" s="1" customFormat="1" ht="16.5" customHeight="1" x14ac:dyDescent="0.2">
      <c r="B255" s="137"/>
      <c r="C255" s="206" t="s">
        <v>479</v>
      </c>
      <c r="D255" s="217" t="s">
        <v>742</v>
      </c>
      <c r="E255" s="207" t="s">
        <v>1258</v>
      </c>
      <c r="F255" s="208" t="s">
        <v>1259</v>
      </c>
      <c r="G255" s="209" t="s">
        <v>611</v>
      </c>
      <c r="H255" s="210">
        <v>543.31500000000005</v>
      </c>
      <c r="I255" s="211"/>
      <c r="J255" s="212">
        <f>ROUND(I255*H255,2)</f>
        <v>0</v>
      </c>
      <c r="K255" s="213"/>
      <c r="L255" s="214"/>
      <c r="M255" s="215" t="s">
        <v>1</v>
      </c>
      <c r="N255" s="216" t="s">
        <v>38</v>
      </c>
      <c r="P255" s="148">
        <f>O255*H255</f>
        <v>0</v>
      </c>
      <c r="Q255" s="148">
        <v>1E-3</v>
      </c>
      <c r="R255" s="148">
        <f>Q255*H255</f>
        <v>0.5433150000000001</v>
      </c>
      <c r="S255" s="148">
        <v>0</v>
      </c>
      <c r="T255" s="149">
        <f>S255*H255</f>
        <v>0</v>
      </c>
      <c r="AR255" s="150" t="s">
        <v>320</v>
      </c>
      <c r="AT255" s="150" t="s">
        <v>742</v>
      </c>
      <c r="AU255" s="150" t="s">
        <v>91</v>
      </c>
      <c r="AY255" s="17" t="s">
        <v>207</v>
      </c>
      <c r="BE255" s="151">
        <f>IF(N255="základná",J255,0)</f>
        <v>0</v>
      </c>
      <c r="BF255" s="151">
        <f>IF(N255="znížená",J255,0)</f>
        <v>0</v>
      </c>
      <c r="BG255" s="151">
        <f>IF(N255="zákl. prenesená",J255,0)</f>
        <v>0</v>
      </c>
      <c r="BH255" s="151">
        <f>IF(N255="zníž. prenesená",J255,0)</f>
        <v>0</v>
      </c>
      <c r="BI255" s="151">
        <f>IF(N255="nulová",J255,0)</f>
        <v>0</v>
      </c>
      <c r="BJ255" s="17" t="s">
        <v>91</v>
      </c>
      <c r="BK255" s="151">
        <f>ROUND(I255*H255,2)</f>
        <v>0</v>
      </c>
      <c r="BL255" s="17" t="s">
        <v>236</v>
      </c>
      <c r="BM255" s="150" t="s">
        <v>1529</v>
      </c>
    </row>
    <row r="256" spans="2:65" s="11" customFormat="1" x14ac:dyDescent="0.2">
      <c r="B256" s="152"/>
      <c r="D256" s="153" t="s">
        <v>214</v>
      </c>
      <c r="F256" s="155" t="s">
        <v>1530</v>
      </c>
      <c r="H256" s="156">
        <v>543.31500000000005</v>
      </c>
      <c r="I256" s="157"/>
      <c r="L256" s="152"/>
      <c r="M256" s="158"/>
      <c r="T256" s="159"/>
      <c r="AT256" s="154" t="s">
        <v>214</v>
      </c>
      <c r="AU256" s="154" t="s">
        <v>91</v>
      </c>
      <c r="AV256" s="11" t="s">
        <v>91</v>
      </c>
      <c r="AW256" s="11" t="s">
        <v>3</v>
      </c>
      <c r="AX256" s="11" t="s">
        <v>80</v>
      </c>
      <c r="AY256" s="154" t="s">
        <v>207</v>
      </c>
    </row>
    <row r="257" spans="2:65" s="1" customFormat="1" ht="24.15" customHeight="1" x14ac:dyDescent="0.2">
      <c r="B257" s="137"/>
      <c r="C257" s="138" t="s">
        <v>486</v>
      </c>
      <c r="D257" s="220" t="s">
        <v>208</v>
      </c>
      <c r="E257" s="139" t="s">
        <v>1254</v>
      </c>
      <c r="F257" s="140" t="s">
        <v>1255</v>
      </c>
      <c r="G257" s="141" t="s">
        <v>235</v>
      </c>
      <c r="H257" s="142">
        <v>6241.2</v>
      </c>
      <c r="I257" s="143"/>
      <c r="J257" s="144">
        <f>ROUND(I257*H257,2)</f>
        <v>0</v>
      </c>
      <c r="K257" s="145"/>
      <c r="L257" s="32"/>
      <c r="M257" s="146" t="s">
        <v>1</v>
      </c>
      <c r="N257" s="147" t="s">
        <v>38</v>
      </c>
      <c r="P257" s="148">
        <f>O257*H257</f>
        <v>0</v>
      </c>
      <c r="Q257" s="148">
        <v>0</v>
      </c>
      <c r="R257" s="148">
        <f>Q257*H257</f>
        <v>0</v>
      </c>
      <c r="S257" s="148">
        <v>0</v>
      </c>
      <c r="T257" s="149">
        <f>S257*H257</f>
        <v>0</v>
      </c>
      <c r="AR257" s="150" t="s">
        <v>236</v>
      </c>
      <c r="AT257" s="150" t="s">
        <v>208</v>
      </c>
      <c r="AU257" s="150" t="s">
        <v>91</v>
      </c>
      <c r="AY257" s="17" t="s">
        <v>207</v>
      </c>
      <c r="BE257" s="151">
        <f>IF(N257="základná",J257,0)</f>
        <v>0</v>
      </c>
      <c r="BF257" s="151">
        <f>IF(N257="znížená",J257,0)</f>
        <v>0</v>
      </c>
      <c r="BG257" s="151">
        <f>IF(N257="zákl. prenesená",J257,0)</f>
        <v>0</v>
      </c>
      <c r="BH257" s="151">
        <f>IF(N257="zníž. prenesená",J257,0)</f>
        <v>0</v>
      </c>
      <c r="BI257" s="151">
        <f>IF(N257="nulová",J257,0)</f>
        <v>0</v>
      </c>
      <c r="BJ257" s="17" t="s">
        <v>91</v>
      </c>
      <c r="BK257" s="151">
        <f>ROUND(I257*H257,2)</f>
        <v>0</v>
      </c>
      <c r="BL257" s="17" t="s">
        <v>236</v>
      </c>
      <c r="BM257" s="150" t="s">
        <v>1531</v>
      </c>
    </row>
    <row r="258" spans="2:65" s="11" customFormat="1" x14ac:dyDescent="0.2">
      <c r="B258" s="152"/>
      <c r="D258" s="153" t="s">
        <v>214</v>
      </c>
      <c r="E258" s="154" t="s">
        <v>1</v>
      </c>
      <c r="F258" s="155" t="s">
        <v>1532</v>
      </c>
      <c r="H258" s="156">
        <v>1706.8</v>
      </c>
      <c r="I258" s="157"/>
      <c r="L258" s="152"/>
      <c r="M258" s="158"/>
      <c r="T258" s="159"/>
      <c r="AT258" s="154" t="s">
        <v>214</v>
      </c>
      <c r="AU258" s="154" t="s">
        <v>91</v>
      </c>
      <c r="AV258" s="11" t="s">
        <v>91</v>
      </c>
      <c r="AW258" s="11" t="s">
        <v>29</v>
      </c>
      <c r="AX258" s="11" t="s">
        <v>72</v>
      </c>
      <c r="AY258" s="154" t="s">
        <v>207</v>
      </c>
    </row>
    <row r="259" spans="2:65" s="11" customFormat="1" x14ac:dyDescent="0.2">
      <c r="B259" s="152"/>
      <c r="D259" s="153" t="s">
        <v>214</v>
      </c>
      <c r="E259" s="154" t="s">
        <v>1</v>
      </c>
      <c r="F259" s="155" t="s">
        <v>1533</v>
      </c>
      <c r="H259" s="156">
        <v>4534.3999999999996</v>
      </c>
      <c r="I259" s="157"/>
      <c r="L259" s="152"/>
      <c r="M259" s="158"/>
      <c r="T259" s="159"/>
      <c r="AT259" s="154" t="s">
        <v>214</v>
      </c>
      <c r="AU259" s="154" t="s">
        <v>91</v>
      </c>
      <c r="AV259" s="11" t="s">
        <v>91</v>
      </c>
      <c r="AW259" s="11" t="s">
        <v>29</v>
      </c>
      <c r="AX259" s="11" t="s">
        <v>72</v>
      </c>
      <c r="AY259" s="154" t="s">
        <v>207</v>
      </c>
    </row>
    <row r="260" spans="2:65" s="14" customFormat="1" x14ac:dyDescent="0.2">
      <c r="B260" s="178"/>
      <c r="D260" s="153" t="s">
        <v>214</v>
      </c>
      <c r="E260" s="179" t="s">
        <v>1</v>
      </c>
      <c r="F260" s="180" t="s">
        <v>243</v>
      </c>
      <c r="H260" s="181">
        <v>6241.2</v>
      </c>
      <c r="I260" s="182"/>
      <c r="L260" s="178"/>
      <c r="M260" s="183"/>
      <c r="T260" s="184"/>
      <c r="AT260" s="179" t="s">
        <v>214</v>
      </c>
      <c r="AU260" s="179" t="s">
        <v>91</v>
      </c>
      <c r="AV260" s="14" t="s">
        <v>236</v>
      </c>
      <c r="AW260" s="14" t="s">
        <v>29</v>
      </c>
      <c r="AX260" s="14" t="s">
        <v>80</v>
      </c>
      <c r="AY260" s="179" t="s">
        <v>207</v>
      </c>
    </row>
    <row r="261" spans="2:65" s="1" customFormat="1" ht="16.5" customHeight="1" x14ac:dyDescent="0.2">
      <c r="B261" s="137"/>
      <c r="C261" s="206" t="s">
        <v>491</v>
      </c>
      <c r="D261" s="221" t="s">
        <v>742</v>
      </c>
      <c r="E261" s="207" t="s">
        <v>1258</v>
      </c>
      <c r="F261" s="208" t="s">
        <v>1259</v>
      </c>
      <c r="G261" s="209" t="s">
        <v>611</v>
      </c>
      <c r="H261" s="210">
        <v>192.85300000000001</v>
      </c>
      <c r="I261" s="211"/>
      <c r="J261" s="212">
        <f>ROUND(I261*H261,2)</f>
        <v>0</v>
      </c>
      <c r="K261" s="213"/>
      <c r="L261" s="214"/>
      <c r="M261" s="215" t="s">
        <v>1</v>
      </c>
      <c r="N261" s="216" t="s">
        <v>38</v>
      </c>
      <c r="P261" s="148">
        <f>O261*H261</f>
        <v>0</v>
      </c>
      <c r="Q261" s="148">
        <v>1E-3</v>
      </c>
      <c r="R261" s="148">
        <f>Q261*H261</f>
        <v>0.19285300000000002</v>
      </c>
      <c r="S261" s="148">
        <v>0</v>
      </c>
      <c r="T261" s="149">
        <f>S261*H261</f>
        <v>0</v>
      </c>
      <c r="AR261" s="150" t="s">
        <v>320</v>
      </c>
      <c r="AT261" s="150" t="s">
        <v>742</v>
      </c>
      <c r="AU261" s="150" t="s">
        <v>91</v>
      </c>
      <c r="AY261" s="17" t="s">
        <v>207</v>
      </c>
      <c r="BE261" s="151">
        <f>IF(N261="základná",J261,0)</f>
        <v>0</v>
      </c>
      <c r="BF261" s="151">
        <f>IF(N261="znížená",J261,0)</f>
        <v>0</v>
      </c>
      <c r="BG261" s="151">
        <f>IF(N261="zákl. prenesená",J261,0)</f>
        <v>0</v>
      </c>
      <c r="BH261" s="151">
        <f>IF(N261="zníž. prenesená",J261,0)</f>
        <v>0</v>
      </c>
      <c r="BI261" s="151">
        <f>IF(N261="nulová",J261,0)</f>
        <v>0</v>
      </c>
      <c r="BJ261" s="17" t="s">
        <v>91</v>
      </c>
      <c r="BK261" s="151">
        <f>ROUND(I261*H261,2)</f>
        <v>0</v>
      </c>
      <c r="BL261" s="17" t="s">
        <v>236</v>
      </c>
      <c r="BM261" s="150" t="s">
        <v>1534</v>
      </c>
    </row>
    <row r="262" spans="2:65" s="11" customFormat="1" x14ac:dyDescent="0.2">
      <c r="B262" s="152"/>
      <c r="D262" s="153" t="s">
        <v>214</v>
      </c>
      <c r="F262" s="155" t="s">
        <v>1535</v>
      </c>
      <c r="H262" s="156">
        <v>192.85300000000001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3</v>
      </c>
      <c r="AX262" s="11" t="s">
        <v>80</v>
      </c>
      <c r="AY262" s="154" t="s">
        <v>207</v>
      </c>
    </row>
    <row r="263" spans="2:65" s="1" customFormat="1" ht="21.75" customHeight="1" x14ac:dyDescent="0.2">
      <c r="B263" s="137"/>
      <c r="C263" s="138" t="s">
        <v>496</v>
      </c>
      <c r="D263" s="192" t="s">
        <v>208</v>
      </c>
      <c r="E263" s="139" t="s">
        <v>1262</v>
      </c>
      <c r="F263" s="140" t="s">
        <v>1263</v>
      </c>
      <c r="G263" s="141" t="s">
        <v>235</v>
      </c>
      <c r="H263" s="142">
        <v>12153.9</v>
      </c>
      <c r="I263" s="143"/>
      <c r="J263" s="144">
        <f>ROUND(I263*H263,2)</f>
        <v>0</v>
      </c>
      <c r="K263" s="145"/>
      <c r="L263" s="32"/>
      <c r="M263" s="146" t="s">
        <v>1</v>
      </c>
      <c r="N263" s="147" t="s">
        <v>38</v>
      </c>
      <c r="P263" s="148">
        <f>O263*H263</f>
        <v>0</v>
      </c>
      <c r="Q263" s="148">
        <v>0</v>
      </c>
      <c r="R263" s="148">
        <f>Q263*H263</f>
        <v>0</v>
      </c>
      <c r="S263" s="148">
        <v>0</v>
      </c>
      <c r="T263" s="149">
        <f>S263*H263</f>
        <v>0</v>
      </c>
      <c r="AR263" s="150" t="s">
        <v>236</v>
      </c>
      <c r="AT263" s="150" t="s">
        <v>208</v>
      </c>
      <c r="AU263" s="150" t="s">
        <v>91</v>
      </c>
      <c r="AY263" s="17" t="s">
        <v>207</v>
      </c>
      <c r="BE263" s="151">
        <f>IF(N263="základná",J263,0)</f>
        <v>0</v>
      </c>
      <c r="BF263" s="151">
        <f>IF(N263="znížená",J263,0)</f>
        <v>0</v>
      </c>
      <c r="BG263" s="151">
        <f>IF(N263="zákl. prenesená",J263,0)</f>
        <v>0</v>
      </c>
      <c r="BH263" s="151">
        <f>IF(N263="zníž. prenesená",J263,0)</f>
        <v>0</v>
      </c>
      <c r="BI263" s="151">
        <f>IF(N263="nulová",J263,0)</f>
        <v>0</v>
      </c>
      <c r="BJ263" s="17" t="s">
        <v>91</v>
      </c>
      <c r="BK263" s="151">
        <f>ROUND(I263*H263,2)</f>
        <v>0</v>
      </c>
      <c r="BL263" s="17" t="s">
        <v>236</v>
      </c>
      <c r="BM263" s="150" t="s">
        <v>1536</v>
      </c>
    </row>
    <row r="264" spans="2:65" s="11" customFormat="1" x14ac:dyDescent="0.2">
      <c r="B264" s="152"/>
      <c r="D264" s="153" t="s">
        <v>214</v>
      </c>
      <c r="E264" s="154" t="s">
        <v>1</v>
      </c>
      <c r="F264" s="155" t="s">
        <v>1537</v>
      </c>
      <c r="H264" s="156">
        <v>11018</v>
      </c>
      <c r="I264" s="157"/>
      <c r="L264" s="152"/>
      <c r="M264" s="158"/>
      <c r="T264" s="159"/>
      <c r="AT264" s="154" t="s">
        <v>214</v>
      </c>
      <c r="AU264" s="154" t="s">
        <v>91</v>
      </c>
      <c r="AV264" s="11" t="s">
        <v>91</v>
      </c>
      <c r="AW264" s="11" t="s">
        <v>29</v>
      </c>
      <c r="AX264" s="11" t="s">
        <v>72</v>
      </c>
      <c r="AY264" s="154" t="s">
        <v>207</v>
      </c>
    </row>
    <row r="265" spans="2:65" s="11" customFormat="1" x14ac:dyDescent="0.2">
      <c r="B265" s="152"/>
      <c r="D265" s="153" t="s">
        <v>214</v>
      </c>
      <c r="E265" s="154" t="s">
        <v>1</v>
      </c>
      <c r="F265" s="155" t="s">
        <v>1538</v>
      </c>
      <c r="H265" s="156">
        <v>1135.9000000000001</v>
      </c>
      <c r="I265" s="157"/>
      <c r="L265" s="152"/>
      <c r="M265" s="158"/>
      <c r="T265" s="159"/>
      <c r="AT265" s="154" t="s">
        <v>214</v>
      </c>
      <c r="AU265" s="154" t="s">
        <v>91</v>
      </c>
      <c r="AV265" s="11" t="s">
        <v>91</v>
      </c>
      <c r="AW265" s="11" t="s">
        <v>29</v>
      </c>
      <c r="AX265" s="11" t="s">
        <v>72</v>
      </c>
      <c r="AY265" s="154" t="s">
        <v>207</v>
      </c>
    </row>
    <row r="266" spans="2:65" s="14" customFormat="1" x14ac:dyDescent="0.2">
      <c r="B266" s="178"/>
      <c r="D266" s="153" t="s">
        <v>214</v>
      </c>
      <c r="E266" s="179" t="s">
        <v>1</v>
      </c>
      <c r="F266" s="180" t="s">
        <v>243</v>
      </c>
      <c r="H266" s="181">
        <v>12153.9</v>
      </c>
      <c r="I266" s="182"/>
      <c r="L266" s="178"/>
      <c r="M266" s="183"/>
      <c r="T266" s="184"/>
      <c r="AT266" s="179" t="s">
        <v>214</v>
      </c>
      <c r="AU266" s="179" t="s">
        <v>91</v>
      </c>
      <c r="AV266" s="14" t="s">
        <v>236</v>
      </c>
      <c r="AW266" s="14" t="s">
        <v>29</v>
      </c>
      <c r="AX266" s="14" t="s">
        <v>80</v>
      </c>
      <c r="AY266" s="179" t="s">
        <v>207</v>
      </c>
    </row>
    <row r="267" spans="2:65" s="1" customFormat="1" ht="21.75" customHeight="1" x14ac:dyDescent="0.2">
      <c r="B267" s="137"/>
      <c r="C267" s="138" t="s">
        <v>499</v>
      </c>
      <c r="D267" s="220" t="s">
        <v>208</v>
      </c>
      <c r="E267" s="139" t="s">
        <v>774</v>
      </c>
      <c r="F267" s="140" t="s">
        <v>775</v>
      </c>
      <c r="G267" s="141" t="s">
        <v>235</v>
      </c>
      <c r="H267" s="142">
        <v>1706.8</v>
      </c>
      <c r="I267" s="143"/>
      <c r="J267" s="144">
        <f>ROUND(I267*H267,2)</f>
        <v>0</v>
      </c>
      <c r="K267" s="145"/>
      <c r="L267" s="32"/>
      <c r="M267" s="146" t="s">
        <v>1</v>
      </c>
      <c r="N267" s="147" t="s">
        <v>38</v>
      </c>
      <c r="P267" s="148">
        <f>O267*H267</f>
        <v>0</v>
      </c>
      <c r="Q267" s="148">
        <v>0</v>
      </c>
      <c r="R267" s="148">
        <f>Q267*H267</f>
        <v>0</v>
      </c>
      <c r="S267" s="148">
        <v>0</v>
      </c>
      <c r="T267" s="149">
        <f>S267*H267</f>
        <v>0</v>
      </c>
      <c r="AR267" s="150" t="s">
        <v>236</v>
      </c>
      <c r="AT267" s="150" t="s">
        <v>208</v>
      </c>
      <c r="AU267" s="150" t="s">
        <v>91</v>
      </c>
      <c r="AY267" s="17" t="s">
        <v>207</v>
      </c>
      <c r="BE267" s="151">
        <f>IF(N267="základná",J267,0)</f>
        <v>0</v>
      </c>
      <c r="BF267" s="151">
        <f>IF(N267="znížená",J267,0)</f>
        <v>0</v>
      </c>
      <c r="BG267" s="151">
        <f>IF(N267="zákl. prenesená",J267,0)</f>
        <v>0</v>
      </c>
      <c r="BH267" s="151">
        <f>IF(N267="zníž. prenesená",J267,0)</f>
        <v>0</v>
      </c>
      <c r="BI267" s="151">
        <f>IF(N267="nulová",J267,0)</f>
        <v>0</v>
      </c>
      <c r="BJ267" s="17" t="s">
        <v>91</v>
      </c>
      <c r="BK267" s="151">
        <f>ROUND(I267*H267,2)</f>
        <v>0</v>
      </c>
      <c r="BL267" s="17" t="s">
        <v>236</v>
      </c>
      <c r="BM267" s="150" t="s">
        <v>1539</v>
      </c>
    </row>
    <row r="268" spans="2:65" s="11" customFormat="1" x14ac:dyDescent="0.2">
      <c r="B268" s="152"/>
      <c r="D268" s="153" t="s">
        <v>214</v>
      </c>
      <c r="E268" s="154" t="s">
        <v>1</v>
      </c>
      <c r="F268" s="155" t="s">
        <v>1540</v>
      </c>
      <c r="H268" s="156">
        <v>1706.8</v>
      </c>
      <c r="I268" s="157"/>
      <c r="L268" s="152"/>
      <c r="M268" s="158"/>
      <c r="T268" s="159"/>
      <c r="AT268" s="154" t="s">
        <v>214</v>
      </c>
      <c r="AU268" s="154" t="s">
        <v>91</v>
      </c>
      <c r="AV268" s="11" t="s">
        <v>91</v>
      </c>
      <c r="AW268" s="11" t="s">
        <v>29</v>
      </c>
      <c r="AX268" s="11" t="s">
        <v>80</v>
      </c>
      <c r="AY268" s="154" t="s">
        <v>207</v>
      </c>
    </row>
    <row r="269" spans="2:65" s="1" customFormat="1" ht="24.15" customHeight="1" x14ac:dyDescent="0.2">
      <c r="B269" s="137"/>
      <c r="C269" s="138" t="s">
        <v>507</v>
      </c>
      <c r="D269" s="193" t="s">
        <v>208</v>
      </c>
      <c r="E269" s="139" t="s">
        <v>1541</v>
      </c>
      <c r="F269" s="140" t="s">
        <v>1542</v>
      </c>
      <c r="G269" s="141" t="s">
        <v>235</v>
      </c>
      <c r="H269" s="142">
        <v>17583</v>
      </c>
      <c r="I269" s="143"/>
      <c r="J269" s="144">
        <f>ROUND(I269*H269,2)</f>
        <v>0</v>
      </c>
      <c r="K269" s="145"/>
      <c r="L269" s="32"/>
      <c r="M269" s="146" t="s">
        <v>1</v>
      </c>
      <c r="N269" s="147" t="s">
        <v>38</v>
      </c>
      <c r="P269" s="148">
        <f>O269*H269</f>
        <v>0</v>
      </c>
      <c r="Q269" s="148">
        <v>0</v>
      </c>
      <c r="R269" s="148">
        <f>Q269*H269</f>
        <v>0</v>
      </c>
      <c r="S269" s="148">
        <v>0</v>
      </c>
      <c r="T269" s="149">
        <f>S269*H269</f>
        <v>0</v>
      </c>
      <c r="AR269" s="150" t="s">
        <v>236</v>
      </c>
      <c r="AT269" s="150" t="s">
        <v>208</v>
      </c>
      <c r="AU269" s="150" t="s">
        <v>91</v>
      </c>
      <c r="AY269" s="17" t="s">
        <v>207</v>
      </c>
      <c r="BE269" s="151">
        <f>IF(N269="základná",J269,0)</f>
        <v>0</v>
      </c>
      <c r="BF269" s="151">
        <f>IF(N269="znížená",J269,0)</f>
        <v>0</v>
      </c>
      <c r="BG269" s="151">
        <f>IF(N269="zákl. prenesená",J269,0)</f>
        <v>0</v>
      </c>
      <c r="BH269" s="151">
        <f>IF(N269="zníž. prenesená",J269,0)</f>
        <v>0</v>
      </c>
      <c r="BI269" s="151">
        <f>IF(N269="nulová",J269,0)</f>
        <v>0</v>
      </c>
      <c r="BJ269" s="17" t="s">
        <v>91</v>
      </c>
      <c r="BK269" s="151">
        <f>ROUND(I269*H269,2)</f>
        <v>0</v>
      </c>
      <c r="BL269" s="17" t="s">
        <v>236</v>
      </c>
      <c r="BM269" s="150" t="s">
        <v>1543</v>
      </c>
    </row>
    <row r="270" spans="2:65" s="1" customFormat="1" ht="19.2" x14ac:dyDescent="0.2">
      <c r="B270" s="32"/>
      <c r="D270" s="153" t="s">
        <v>220</v>
      </c>
      <c r="F270" s="160" t="s">
        <v>1544</v>
      </c>
      <c r="I270" s="161"/>
      <c r="L270" s="32"/>
      <c r="M270" s="162"/>
      <c r="T270" s="59"/>
      <c r="AT270" s="17" t="s">
        <v>220</v>
      </c>
      <c r="AU270" s="17" t="s">
        <v>91</v>
      </c>
    </row>
    <row r="271" spans="2:65" s="11" customFormat="1" ht="20.399999999999999" x14ac:dyDescent="0.2">
      <c r="B271" s="152"/>
      <c r="D271" s="153" t="s">
        <v>214</v>
      </c>
      <c r="E271" s="154" t="s">
        <v>1</v>
      </c>
      <c r="F271" s="155" t="s">
        <v>1545</v>
      </c>
      <c r="H271" s="156">
        <v>17583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80</v>
      </c>
      <c r="AY271" s="154" t="s">
        <v>207</v>
      </c>
    </row>
    <row r="272" spans="2:65" s="1" customFormat="1" ht="21.75" customHeight="1" x14ac:dyDescent="0.2">
      <c r="B272" s="137"/>
      <c r="C272" s="138" t="s">
        <v>512</v>
      </c>
      <c r="D272" s="193" t="s">
        <v>208</v>
      </c>
      <c r="E272" s="139" t="s">
        <v>977</v>
      </c>
      <c r="F272" s="140" t="s">
        <v>978</v>
      </c>
      <c r="G272" s="141" t="s">
        <v>269</v>
      </c>
      <c r="H272" s="142">
        <v>2781.5</v>
      </c>
      <c r="I272" s="143"/>
      <c r="J272" s="144">
        <f>ROUND(I272*H272,2)</f>
        <v>0</v>
      </c>
      <c r="K272" s="145"/>
      <c r="L272" s="32"/>
      <c r="M272" s="146" t="s">
        <v>1</v>
      </c>
      <c r="N272" s="147" t="s">
        <v>38</v>
      </c>
      <c r="P272" s="148">
        <f>O272*H272</f>
        <v>0</v>
      </c>
      <c r="Q272" s="148">
        <v>0</v>
      </c>
      <c r="R272" s="148">
        <f>Q272*H272</f>
        <v>0</v>
      </c>
      <c r="S272" s="148">
        <v>0</v>
      </c>
      <c r="T272" s="149">
        <f>S272*H272</f>
        <v>0</v>
      </c>
      <c r="AR272" s="150" t="s">
        <v>236</v>
      </c>
      <c r="AT272" s="150" t="s">
        <v>208</v>
      </c>
      <c r="AU272" s="150" t="s">
        <v>91</v>
      </c>
      <c r="AY272" s="17" t="s">
        <v>207</v>
      </c>
      <c r="BE272" s="151">
        <f>IF(N272="základná",J272,0)</f>
        <v>0</v>
      </c>
      <c r="BF272" s="151">
        <f>IF(N272="znížená",J272,0)</f>
        <v>0</v>
      </c>
      <c r="BG272" s="151">
        <f>IF(N272="zákl. prenesená",J272,0)</f>
        <v>0</v>
      </c>
      <c r="BH272" s="151">
        <f>IF(N272="zníž. prenesená",J272,0)</f>
        <v>0</v>
      </c>
      <c r="BI272" s="151">
        <f>IF(N272="nulová",J272,0)</f>
        <v>0</v>
      </c>
      <c r="BJ272" s="17" t="s">
        <v>91</v>
      </c>
      <c r="BK272" s="151">
        <f>ROUND(I272*H272,2)</f>
        <v>0</v>
      </c>
      <c r="BL272" s="17" t="s">
        <v>236</v>
      </c>
      <c r="BM272" s="150" t="s">
        <v>1546</v>
      </c>
    </row>
    <row r="273" spans="2:65" s="1" customFormat="1" ht="19.2" x14ac:dyDescent="0.2">
      <c r="B273" s="32"/>
      <c r="D273" s="153" t="s">
        <v>220</v>
      </c>
      <c r="F273" s="160" t="s">
        <v>1547</v>
      </c>
      <c r="I273" s="161"/>
      <c r="L273" s="32"/>
      <c r="M273" s="162"/>
      <c r="T273" s="59"/>
      <c r="AT273" s="17" t="s">
        <v>220</v>
      </c>
      <c r="AU273" s="17" t="s">
        <v>91</v>
      </c>
    </row>
    <row r="274" spans="2:65" s="11" customFormat="1" x14ac:dyDescent="0.2">
      <c r="B274" s="152"/>
      <c r="D274" s="153" t="s">
        <v>214</v>
      </c>
      <c r="E274" s="154" t="s">
        <v>1</v>
      </c>
      <c r="F274" s="155" t="s">
        <v>1548</v>
      </c>
      <c r="H274" s="156">
        <v>2781.5</v>
      </c>
      <c r="I274" s="157"/>
      <c r="L274" s="152"/>
      <c r="M274" s="158"/>
      <c r="T274" s="159"/>
      <c r="AT274" s="154" t="s">
        <v>214</v>
      </c>
      <c r="AU274" s="154" t="s">
        <v>91</v>
      </c>
      <c r="AV274" s="11" t="s">
        <v>91</v>
      </c>
      <c r="AW274" s="11" t="s">
        <v>29</v>
      </c>
      <c r="AX274" s="11" t="s">
        <v>80</v>
      </c>
      <c r="AY274" s="154" t="s">
        <v>207</v>
      </c>
    </row>
    <row r="275" spans="2:65" s="1" customFormat="1" ht="24.15" customHeight="1" x14ac:dyDescent="0.2">
      <c r="B275" s="137"/>
      <c r="C275" s="138" t="s">
        <v>517</v>
      </c>
      <c r="D275" s="220" t="s">
        <v>208</v>
      </c>
      <c r="E275" s="139" t="s">
        <v>778</v>
      </c>
      <c r="F275" s="140" t="s">
        <v>779</v>
      </c>
      <c r="G275" s="141" t="s">
        <v>235</v>
      </c>
      <c r="H275" s="142">
        <v>6241.2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</v>
      </c>
      <c r="R275" s="148">
        <f>Q275*H275</f>
        <v>0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1549</v>
      </c>
    </row>
    <row r="276" spans="2:65" s="1" customFormat="1" ht="19.2" x14ac:dyDescent="0.2">
      <c r="B276" s="32"/>
      <c r="D276" s="153" t="s">
        <v>220</v>
      </c>
      <c r="F276" s="160" t="s">
        <v>1550</v>
      </c>
      <c r="I276" s="161"/>
      <c r="L276" s="32"/>
      <c r="M276" s="162"/>
      <c r="T276" s="59"/>
      <c r="AT276" s="17" t="s">
        <v>220</v>
      </c>
      <c r="AU276" s="17" t="s">
        <v>91</v>
      </c>
    </row>
    <row r="277" spans="2:65" s="11" customFormat="1" x14ac:dyDescent="0.2">
      <c r="B277" s="152"/>
      <c r="D277" s="153" t="s">
        <v>214</v>
      </c>
      <c r="E277" s="154" t="s">
        <v>1</v>
      </c>
      <c r="F277" s="155" t="s">
        <v>1551</v>
      </c>
      <c r="H277" s="156">
        <v>1706.8</v>
      </c>
      <c r="I277" s="157"/>
      <c r="L277" s="152"/>
      <c r="M277" s="158"/>
      <c r="T277" s="159"/>
      <c r="AT277" s="154" t="s">
        <v>214</v>
      </c>
      <c r="AU277" s="154" t="s">
        <v>91</v>
      </c>
      <c r="AV277" s="11" t="s">
        <v>91</v>
      </c>
      <c r="AW277" s="11" t="s">
        <v>29</v>
      </c>
      <c r="AX277" s="11" t="s">
        <v>72</v>
      </c>
      <c r="AY277" s="154" t="s">
        <v>207</v>
      </c>
    </row>
    <row r="278" spans="2:65" s="11" customFormat="1" x14ac:dyDescent="0.2">
      <c r="B278" s="152"/>
      <c r="D278" s="153" t="s">
        <v>214</v>
      </c>
      <c r="E278" s="154" t="s">
        <v>1</v>
      </c>
      <c r="F278" s="155" t="s">
        <v>1552</v>
      </c>
      <c r="H278" s="156">
        <v>4534.3999999999996</v>
      </c>
      <c r="I278" s="157"/>
      <c r="L278" s="152"/>
      <c r="M278" s="158"/>
      <c r="T278" s="159"/>
      <c r="AT278" s="154" t="s">
        <v>214</v>
      </c>
      <c r="AU278" s="154" t="s">
        <v>91</v>
      </c>
      <c r="AV278" s="11" t="s">
        <v>91</v>
      </c>
      <c r="AW278" s="11" t="s">
        <v>29</v>
      </c>
      <c r="AX278" s="11" t="s">
        <v>72</v>
      </c>
      <c r="AY278" s="154" t="s">
        <v>207</v>
      </c>
    </row>
    <row r="279" spans="2:65" s="14" customFormat="1" x14ac:dyDescent="0.2">
      <c r="B279" s="178"/>
      <c r="D279" s="153" t="s">
        <v>214</v>
      </c>
      <c r="E279" s="179" t="s">
        <v>1</v>
      </c>
      <c r="F279" s="180" t="s">
        <v>243</v>
      </c>
      <c r="H279" s="181">
        <v>6241.2</v>
      </c>
      <c r="I279" s="182"/>
      <c r="L279" s="178"/>
      <c r="M279" s="183"/>
      <c r="T279" s="184"/>
      <c r="AT279" s="179" t="s">
        <v>214</v>
      </c>
      <c r="AU279" s="179" t="s">
        <v>91</v>
      </c>
      <c r="AV279" s="14" t="s">
        <v>236</v>
      </c>
      <c r="AW279" s="14" t="s">
        <v>29</v>
      </c>
      <c r="AX279" s="14" t="s">
        <v>80</v>
      </c>
      <c r="AY279" s="179" t="s">
        <v>207</v>
      </c>
    </row>
    <row r="280" spans="2:65" s="1" customFormat="1" ht="24.15" customHeight="1" x14ac:dyDescent="0.2">
      <c r="B280" s="137"/>
      <c r="C280" s="138" t="s">
        <v>523</v>
      </c>
      <c r="D280" s="192" t="s">
        <v>208</v>
      </c>
      <c r="E280" s="139" t="s">
        <v>1270</v>
      </c>
      <c r="F280" s="140" t="s">
        <v>1271</v>
      </c>
      <c r="G280" s="141" t="s">
        <v>235</v>
      </c>
      <c r="H280" s="142">
        <v>4340</v>
      </c>
      <c r="I280" s="143"/>
      <c r="J280" s="144">
        <f>ROUND(I280*H280,2)</f>
        <v>0</v>
      </c>
      <c r="K280" s="145"/>
      <c r="L280" s="32"/>
      <c r="M280" s="146" t="s">
        <v>1</v>
      </c>
      <c r="N280" s="147" t="s">
        <v>38</v>
      </c>
      <c r="P280" s="148">
        <f>O280*H280</f>
        <v>0</v>
      </c>
      <c r="Q280" s="148">
        <v>0</v>
      </c>
      <c r="R280" s="148">
        <f>Q280*H280</f>
        <v>0</v>
      </c>
      <c r="S280" s="148">
        <v>0</v>
      </c>
      <c r="T280" s="149">
        <f>S280*H280</f>
        <v>0</v>
      </c>
      <c r="AR280" s="150" t="s">
        <v>236</v>
      </c>
      <c r="AT280" s="150" t="s">
        <v>208</v>
      </c>
      <c r="AU280" s="150" t="s">
        <v>91</v>
      </c>
      <c r="AY280" s="17" t="s">
        <v>207</v>
      </c>
      <c r="BE280" s="151">
        <f>IF(N280="základná",J280,0)</f>
        <v>0</v>
      </c>
      <c r="BF280" s="151">
        <f>IF(N280="znížená",J280,0)</f>
        <v>0</v>
      </c>
      <c r="BG280" s="151">
        <f>IF(N280="zákl. prenesená",J280,0)</f>
        <v>0</v>
      </c>
      <c r="BH280" s="151">
        <f>IF(N280="zníž. prenesená",J280,0)</f>
        <v>0</v>
      </c>
      <c r="BI280" s="151">
        <f>IF(N280="nulová",J280,0)</f>
        <v>0</v>
      </c>
      <c r="BJ280" s="17" t="s">
        <v>91</v>
      </c>
      <c r="BK280" s="151">
        <f>ROUND(I280*H280,2)</f>
        <v>0</v>
      </c>
      <c r="BL280" s="17" t="s">
        <v>236</v>
      </c>
      <c r="BM280" s="150" t="s">
        <v>1553</v>
      </c>
    </row>
    <row r="281" spans="2:65" s="11" customFormat="1" x14ac:dyDescent="0.2">
      <c r="B281" s="152"/>
      <c r="D281" s="153" t="s">
        <v>214</v>
      </c>
      <c r="E281" s="154" t="s">
        <v>1</v>
      </c>
      <c r="F281" s="155" t="s">
        <v>1554</v>
      </c>
      <c r="H281" s="156">
        <v>4340</v>
      </c>
      <c r="I281" s="157"/>
      <c r="L281" s="152"/>
      <c r="M281" s="158"/>
      <c r="T281" s="159"/>
      <c r="AT281" s="154" t="s">
        <v>214</v>
      </c>
      <c r="AU281" s="154" t="s">
        <v>91</v>
      </c>
      <c r="AV281" s="11" t="s">
        <v>91</v>
      </c>
      <c r="AW281" s="11" t="s">
        <v>29</v>
      </c>
      <c r="AX281" s="11" t="s">
        <v>80</v>
      </c>
      <c r="AY281" s="154" t="s">
        <v>207</v>
      </c>
    </row>
    <row r="282" spans="2:65" s="1" customFormat="1" ht="16.5" customHeight="1" x14ac:dyDescent="0.2">
      <c r="B282" s="137"/>
      <c r="C282" s="138" t="s">
        <v>527</v>
      </c>
      <c r="D282" s="192" t="s">
        <v>208</v>
      </c>
      <c r="E282" s="139" t="s">
        <v>1555</v>
      </c>
      <c r="F282" s="140" t="s">
        <v>1556</v>
      </c>
      <c r="G282" s="141" t="s">
        <v>235</v>
      </c>
      <c r="H282" s="142">
        <v>13243</v>
      </c>
      <c r="I282" s="143"/>
      <c r="J282" s="144">
        <f>ROUND(I282*H282,2)</f>
        <v>0</v>
      </c>
      <c r="K282" s="145"/>
      <c r="L282" s="32"/>
      <c r="M282" s="146" t="s">
        <v>1</v>
      </c>
      <c r="N282" s="147" t="s">
        <v>38</v>
      </c>
      <c r="P282" s="148">
        <f>O282*H282</f>
        <v>0</v>
      </c>
      <c r="Q282" s="148">
        <v>0</v>
      </c>
      <c r="R282" s="148">
        <f>Q282*H282</f>
        <v>0</v>
      </c>
      <c r="S282" s="148">
        <v>0</v>
      </c>
      <c r="T282" s="149">
        <f>S282*H282</f>
        <v>0</v>
      </c>
      <c r="AR282" s="150" t="s">
        <v>236</v>
      </c>
      <c r="AT282" s="150" t="s">
        <v>208</v>
      </c>
      <c r="AU282" s="150" t="s">
        <v>91</v>
      </c>
      <c r="AY282" s="17" t="s">
        <v>207</v>
      </c>
      <c r="BE282" s="151">
        <f>IF(N282="základná",J282,0)</f>
        <v>0</v>
      </c>
      <c r="BF282" s="151">
        <f>IF(N282="znížená",J282,0)</f>
        <v>0</v>
      </c>
      <c r="BG282" s="151">
        <f>IF(N282="zákl. prenesená",J282,0)</f>
        <v>0</v>
      </c>
      <c r="BH282" s="151">
        <f>IF(N282="zníž. prenesená",J282,0)</f>
        <v>0</v>
      </c>
      <c r="BI282" s="151">
        <f>IF(N282="nulová",J282,0)</f>
        <v>0</v>
      </c>
      <c r="BJ282" s="17" t="s">
        <v>91</v>
      </c>
      <c r="BK282" s="151">
        <f>ROUND(I282*H282,2)</f>
        <v>0</v>
      </c>
      <c r="BL282" s="17" t="s">
        <v>236</v>
      </c>
      <c r="BM282" s="150" t="s">
        <v>1557</v>
      </c>
    </row>
    <row r="283" spans="2:65" s="11" customFormat="1" x14ac:dyDescent="0.2">
      <c r="B283" s="152"/>
      <c r="D283" s="153" t="s">
        <v>214</v>
      </c>
      <c r="E283" s="154" t="s">
        <v>1</v>
      </c>
      <c r="F283" s="155" t="s">
        <v>1558</v>
      </c>
      <c r="H283" s="156">
        <v>13243</v>
      </c>
      <c r="I283" s="157"/>
      <c r="L283" s="152"/>
      <c r="M283" s="158"/>
      <c r="T283" s="159"/>
      <c r="AT283" s="154" t="s">
        <v>214</v>
      </c>
      <c r="AU283" s="154" t="s">
        <v>91</v>
      </c>
      <c r="AV283" s="11" t="s">
        <v>91</v>
      </c>
      <c r="AW283" s="11" t="s">
        <v>29</v>
      </c>
      <c r="AX283" s="11" t="s">
        <v>80</v>
      </c>
      <c r="AY283" s="154" t="s">
        <v>207</v>
      </c>
    </row>
    <row r="284" spans="2:65" s="10" customFormat="1" ht="22.8" customHeight="1" x14ac:dyDescent="0.25">
      <c r="B284" s="127"/>
      <c r="D284" s="128" t="s">
        <v>71</v>
      </c>
      <c r="E284" s="170" t="s">
        <v>91</v>
      </c>
      <c r="F284" s="170" t="s">
        <v>784</v>
      </c>
      <c r="I284" s="130"/>
      <c r="J284" s="171">
        <f>BK284</f>
        <v>0</v>
      </c>
      <c r="L284" s="127"/>
      <c r="M284" s="132"/>
      <c r="P284" s="133">
        <f>SUM(P285:P297)</f>
        <v>0</v>
      </c>
      <c r="R284" s="133">
        <f>SUM(R285:R297)</f>
        <v>14.7840472</v>
      </c>
      <c r="T284" s="134">
        <f>SUM(T285:T297)</f>
        <v>0</v>
      </c>
      <c r="AR284" s="128" t="s">
        <v>80</v>
      </c>
      <c r="AT284" s="135" t="s">
        <v>71</v>
      </c>
      <c r="AU284" s="135" t="s">
        <v>80</v>
      </c>
      <c r="AY284" s="128" t="s">
        <v>207</v>
      </c>
      <c r="BK284" s="136">
        <f>SUM(BK285:BK297)</f>
        <v>0</v>
      </c>
    </row>
    <row r="285" spans="2:65" s="1" customFormat="1" ht="33" customHeight="1" x14ac:dyDescent="0.2">
      <c r="B285" s="137"/>
      <c r="C285" s="138" t="s">
        <v>535</v>
      </c>
      <c r="D285" s="138" t="s">
        <v>208</v>
      </c>
      <c r="E285" s="139" t="s">
        <v>1559</v>
      </c>
      <c r="F285" s="140" t="s">
        <v>1560</v>
      </c>
      <c r="G285" s="141" t="s">
        <v>235</v>
      </c>
      <c r="H285" s="142">
        <v>5547.5</v>
      </c>
      <c r="I285" s="143"/>
      <c r="J285" s="144">
        <f>ROUND(I285*H285,2)</f>
        <v>0</v>
      </c>
      <c r="K285" s="145"/>
      <c r="L285" s="32"/>
      <c r="M285" s="146" t="s">
        <v>1</v>
      </c>
      <c r="N285" s="147" t="s">
        <v>38</v>
      </c>
      <c r="P285" s="148">
        <f>O285*H285</f>
        <v>0</v>
      </c>
      <c r="Q285" s="148">
        <v>3.5E-4</v>
      </c>
      <c r="R285" s="148">
        <f>Q285*H285</f>
        <v>1.9416249999999999</v>
      </c>
      <c r="S285" s="148">
        <v>0</v>
      </c>
      <c r="T285" s="149">
        <f>S285*H285</f>
        <v>0</v>
      </c>
      <c r="AR285" s="150" t="s">
        <v>236</v>
      </c>
      <c r="AT285" s="150" t="s">
        <v>208</v>
      </c>
      <c r="AU285" s="150" t="s">
        <v>91</v>
      </c>
      <c r="AY285" s="17" t="s">
        <v>207</v>
      </c>
      <c r="BE285" s="151">
        <f>IF(N285="základná",J285,0)</f>
        <v>0</v>
      </c>
      <c r="BF285" s="151">
        <f>IF(N285="znížená",J285,0)</f>
        <v>0</v>
      </c>
      <c r="BG285" s="151">
        <f>IF(N285="zákl. prenesená",J285,0)</f>
        <v>0</v>
      </c>
      <c r="BH285" s="151">
        <f>IF(N285="zníž. prenesená",J285,0)</f>
        <v>0</v>
      </c>
      <c r="BI285" s="151">
        <f>IF(N285="nulová",J285,0)</f>
        <v>0</v>
      </c>
      <c r="BJ285" s="17" t="s">
        <v>91</v>
      </c>
      <c r="BK285" s="151">
        <f>ROUND(I285*H285,2)</f>
        <v>0</v>
      </c>
      <c r="BL285" s="17" t="s">
        <v>236</v>
      </c>
      <c r="BM285" s="150" t="s">
        <v>1561</v>
      </c>
    </row>
    <row r="286" spans="2:65" s="11" customFormat="1" x14ac:dyDescent="0.2">
      <c r="B286" s="152"/>
      <c r="D286" s="153" t="s">
        <v>214</v>
      </c>
      <c r="E286" s="154" t="s">
        <v>1</v>
      </c>
      <c r="F286" s="155" t="s">
        <v>1562</v>
      </c>
      <c r="H286" s="156">
        <v>5547.5</v>
      </c>
      <c r="I286" s="157"/>
      <c r="L286" s="152"/>
      <c r="M286" s="158"/>
      <c r="T286" s="159"/>
      <c r="AT286" s="154" t="s">
        <v>214</v>
      </c>
      <c r="AU286" s="154" t="s">
        <v>91</v>
      </c>
      <c r="AV286" s="11" t="s">
        <v>91</v>
      </c>
      <c r="AW286" s="11" t="s">
        <v>29</v>
      </c>
      <c r="AX286" s="11" t="s">
        <v>80</v>
      </c>
      <c r="AY286" s="154" t="s">
        <v>207</v>
      </c>
    </row>
    <row r="287" spans="2:65" s="1" customFormat="1" ht="16.5" customHeight="1" x14ac:dyDescent="0.2">
      <c r="B287" s="137"/>
      <c r="C287" s="206" t="s">
        <v>541</v>
      </c>
      <c r="D287" s="206" t="s">
        <v>742</v>
      </c>
      <c r="E287" s="207" t="s">
        <v>1563</v>
      </c>
      <c r="F287" s="208" t="s">
        <v>1564</v>
      </c>
      <c r="G287" s="209" t="s">
        <v>235</v>
      </c>
      <c r="H287" s="210">
        <v>5658.45</v>
      </c>
      <c r="I287" s="211"/>
      <c r="J287" s="212">
        <f>ROUND(I287*H287,2)</f>
        <v>0</v>
      </c>
      <c r="K287" s="213"/>
      <c r="L287" s="214"/>
      <c r="M287" s="215" t="s">
        <v>1</v>
      </c>
      <c r="N287" s="216" t="s">
        <v>38</v>
      </c>
      <c r="P287" s="148">
        <f>O287*H287</f>
        <v>0</v>
      </c>
      <c r="Q287" s="148">
        <v>2.9999999999999997E-4</v>
      </c>
      <c r="R287" s="148">
        <f>Q287*H287</f>
        <v>1.6975349999999998</v>
      </c>
      <c r="S287" s="148">
        <v>0</v>
      </c>
      <c r="T287" s="149">
        <f>S287*H287</f>
        <v>0</v>
      </c>
      <c r="AR287" s="150" t="s">
        <v>320</v>
      </c>
      <c r="AT287" s="150" t="s">
        <v>742</v>
      </c>
      <c r="AU287" s="150" t="s">
        <v>91</v>
      </c>
      <c r="AY287" s="17" t="s">
        <v>207</v>
      </c>
      <c r="BE287" s="151">
        <f>IF(N287="základná",J287,0)</f>
        <v>0</v>
      </c>
      <c r="BF287" s="151">
        <f>IF(N287="znížená",J287,0)</f>
        <v>0</v>
      </c>
      <c r="BG287" s="151">
        <f>IF(N287="zákl. prenesená",J287,0)</f>
        <v>0</v>
      </c>
      <c r="BH287" s="151">
        <f>IF(N287="zníž. prenesená",J287,0)</f>
        <v>0</v>
      </c>
      <c r="BI287" s="151">
        <f>IF(N287="nulová",J287,0)</f>
        <v>0</v>
      </c>
      <c r="BJ287" s="17" t="s">
        <v>91</v>
      </c>
      <c r="BK287" s="151">
        <f>ROUND(I287*H287,2)</f>
        <v>0</v>
      </c>
      <c r="BL287" s="17" t="s">
        <v>236</v>
      </c>
      <c r="BM287" s="150" t="s">
        <v>1565</v>
      </c>
    </row>
    <row r="288" spans="2:65" s="11" customFormat="1" x14ac:dyDescent="0.2">
      <c r="B288" s="152"/>
      <c r="D288" s="153" t="s">
        <v>214</v>
      </c>
      <c r="E288" s="154" t="s">
        <v>1</v>
      </c>
      <c r="F288" s="155" t="s">
        <v>1562</v>
      </c>
      <c r="H288" s="156">
        <v>5547.5</v>
      </c>
      <c r="I288" s="157"/>
      <c r="L288" s="152"/>
      <c r="M288" s="158"/>
      <c r="T288" s="159"/>
      <c r="AT288" s="154" t="s">
        <v>214</v>
      </c>
      <c r="AU288" s="154" t="s">
        <v>91</v>
      </c>
      <c r="AV288" s="11" t="s">
        <v>91</v>
      </c>
      <c r="AW288" s="11" t="s">
        <v>29</v>
      </c>
      <c r="AX288" s="11" t="s">
        <v>80</v>
      </c>
      <c r="AY288" s="154" t="s">
        <v>207</v>
      </c>
    </row>
    <row r="289" spans="2:65" s="11" customFormat="1" x14ac:dyDescent="0.2">
      <c r="B289" s="152"/>
      <c r="D289" s="153" t="s">
        <v>214</v>
      </c>
      <c r="F289" s="155" t="s">
        <v>1566</v>
      </c>
      <c r="H289" s="156">
        <v>5658.45</v>
      </c>
      <c r="I289" s="157"/>
      <c r="L289" s="152"/>
      <c r="M289" s="158"/>
      <c r="T289" s="159"/>
      <c r="AT289" s="154" t="s">
        <v>214</v>
      </c>
      <c r="AU289" s="154" t="s">
        <v>91</v>
      </c>
      <c r="AV289" s="11" t="s">
        <v>91</v>
      </c>
      <c r="AW289" s="11" t="s">
        <v>3</v>
      </c>
      <c r="AX289" s="11" t="s">
        <v>80</v>
      </c>
      <c r="AY289" s="154" t="s">
        <v>207</v>
      </c>
    </row>
    <row r="290" spans="2:65" s="1" customFormat="1" ht="33" customHeight="1" x14ac:dyDescent="0.2">
      <c r="B290" s="137"/>
      <c r="C290" s="138" t="s">
        <v>547</v>
      </c>
      <c r="D290" s="192" t="s">
        <v>208</v>
      </c>
      <c r="E290" s="139" t="s">
        <v>785</v>
      </c>
      <c r="F290" s="140" t="s">
        <v>786</v>
      </c>
      <c r="G290" s="141" t="s">
        <v>235</v>
      </c>
      <c r="H290" s="142">
        <v>21772.2</v>
      </c>
      <c r="I290" s="143"/>
      <c r="J290" s="144">
        <f>ROUND(I290*H290,2)</f>
        <v>0</v>
      </c>
      <c r="K290" s="145"/>
      <c r="L290" s="32"/>
      <c r="M290" s="146" t="s">
        <v>1</v>
      </c>
      <c r="N290" s="147" t="s">
        <v>38</v>
      </c>
      <c r="P290" s="148">
        <f>O290*H290</f>
        <v>0</v>
      </c>
      <c r="Q290" s="148">
        <v>0</v>
      </c>
      <c r="R290" s="148">
        <f>Q290*H290</f>
        <v>0</v>
      </c>
      <c r="S290" s="148">
        <v>0</v>
      </c>
      <c r="T290" s="149">
        <f>S290*H290</f>
        <v>0</v>
      </c>
      <c r="AR290" s="150" t="s">
        <v>236</v>
      </c>
      <c r="AT290" s="150" t="s">
        <v>208</v>
      </c>
      <c r="AU290" s="150" t="s">
        <v>91</v>
      </c>
      <c r="AY290" s="17" t="s">
        <v>207</v>
      </c>
      <c r="BE290" s="151">
        <f>IF(N290="základná",J290,0)</f>
        <v>0</v>
      </c>
      <c r="BF290" s="151">
        <f>IF(N290="znížená",J290,0)</f>
        <v>0</v>
      </c>
      <c r="BG290" s="151">
        <f>IF(N290="zákl. prenesená",J290,0)</f>
        <v>0</v>
      </c>
      <c r="BH290" s="151">
        <f>IF(N290="zníž. prenesená",J290,0)</f>
        <v>0</v>
      </c>
      <c r="BI290" s="151">
        <f>IF(N290="nulová",J290,0)</f>
        <v>0</v>
      </c>
      <c r="BJ290" s="17" t="s">
        <v>91</v>
      </c>
      <c r="BK290" s="151">
        <f>ROUND(I290*H290,2)</f>
        <v>0</v>
      </c>
      <c r="BL290" s="17" t="s">
        <v>236</v>
      </c>
      <c r="BM290" s="150" t="s">
        <v>1567</v>
      </c>
    </row>
    <row r="291" spans="2:65" s="11" customFormat="1" x14ac:dyDescent="0.2">
      <c r="B291" s="152"/>
      <c r="D291" s="153" t="s">
        <v>214</v>
      </c>
      <c r="E291" s="154" t="s">
        <v>1</v>
      </c>
      <c r="F291" s="155" t="s">
        <v>1568</v>
      </c>
      <c r="H291" s="156">
        <v>21772.2</v>
      </c>
      <c r="I291" s="157"/>
      <c r="L291" s="152"/>
      <c r="M291" s="158"/>
      <c r="T291" s="159"/>
      <c r="AT291" s="154" t="s">
        <v>214</v>
      </c>
      <c r="AU291" s="154" t="s">
        <v>91</v>
      </c>
      <c r="AV291" s="11" t="s">
        <v>91</v>
      </c>
      <c r="AW291" s="11" t="s">
        <v>29</v>
      </c>
      <c r="AX291" s="11" t="s">
        <v>80</v>
      </c>
      <c r="AY291" s="154" t="s">
        <v>207</v>
      </c>
    </row>
    <row r="292" spans="2:65" s="1" customFormat="1" ht="24.15" customHeight="1" x14ac:dyDescent="0.2">
      <c r="B292" s="137"/>
      <c r="C292" s="138" t="s">
        <v>561</v>
      </c>
      <c r="D292" s="196" t="s">
        <v>208</v>
      </c>
      <c r="E292" s="139" t="s">
        <v>1569</v>
      </c>
      <c r="F292" s="140" t="s">
        <v>1570</v>
      </c>
      <c r="G292" s="141" t="s">
        <v>269</v>
      </c>
      <c r="H292" s="142">
        <v>2.1</v>
      </c>
      <c r="I292" s="143"/>
      <c r="J292" s="144">
        <f>ROUND(I292*H292,2)</f>
        <v>0</v>
      </c>
      <c r="K292" s="145"/>
      <c r="L292" s="32"/>
      <c r="M292" s="146" t="s">
        <v>1</v>
      </c>
      <c r="N292" s="147" t="s">
        <v>38</v>
      </c>
      <c r="P292" s="148">
        <f>O292*H292</f>
        <v>0</v>
      </c>
      <c r="Q292" s="148">
        <v>2.4974400000000001</v>
      </c>
      <c r="R292" s="148">
        <f>Q292*H292</f>
        <v>5.2446240000000008</v>
      </c>
      <c r="S292" s="148">
        <v>0</v>
      </c>
      <c r="T292" s="149">
        <f>S292*H292</f>
        <v>0</v>
      </c>
      <c r="AR292" s="150" t="s">
        <v>236</v>
      </c>
      <c r="AT292" s="150" t="s">
        <v>208</v>
      </c>
      <c r="AU292" s="150" t="s">
        <v>91</v>
      </c>
      <c r="AY292" s="17" t="s">
        <v>207</v>
      </c>
      <c r="BE292" s="151">
        <f>IF(N292="základná",J292,0)</f>
        <v>0</v>
      </c>
      <c r="BF292" s="151">
        <f>IF(N292="znížená",J292,0)</f>
        <v>0</v>
      </c>
      <c r="BG292" s="151">
        <f>IF(N292="zákl. prenesená",J292,0)</f>
        <v>0</v>
      </c>
      <c r="BH292" s="151">
        <f>IF(N292="zníž. prenesená",J292,0)</f>
        <v>0</v>
      </c>
      <c r="BI292" s="151">
        <f>IF(N292="nulová",J292,0)</f>
        <v>0</v>
      </c>
      <c r="BJ292" s="17" t="s">
        <v>91</v>
      </c>
      <c r="BK292" s="151">
        <f>ROUND(I292*H292,2)</f>
        <v>0</v>
      </c>
      <c r="BL292" s="17" t="s">
        <v>236</v>
      </c>
      <c r="BM292" s="150" t="s">
        <v>1571</v>
      </c>
    </row>
    <row r="293" spans="2:65" s="11" customFormat="1" ht="20.399999999999999" x14ac:dyDescent="0.2">
      <c r="B293" s="152"/>
      <c r="D293" s="153" t="s">
        <v>214</v>
      </c>
      <c r="E293" s="154" t="s">
        <v>1</v>
      </c>
      <c r="F293" s="155" t="s">
        <v>1572</v>
      </c>
      <c r="H293" s="156">
        <v>2.1</v>
      </c>
      <c r="I293" s="157"/>
      <c r="L293" s="152"/>
      <c r="M293" s="158"/>
      <c r="T293" s="159"/>
      <c r="AT293" s="154" t="s">
        <v>214</v>
      </c>
      <c r="AU293" s="154" t="s">
        <v>91</v>
      </c>
      <c r="AV293" s="11" t="s">
        <v>91</v>
      </c>
      <c r="AW293" s="11" t="s">
        <v>29</v>
      </c>
      <c r="AX293" s="11" t="s">
        <v>80</v>
      </c>
      <c r="AY293" s="154" t="s">
        <v>207</v>
      </c>
    </row>
    <row r="294" spans="2:65" s="1" customFormat="1" ht="24.15" customHeight="1" x14ac:dyDescent="0.2">
      <c r="B294" s="137"/>
      <c r="C294" s="138" t="s">
        <v>573</v>
      </c>
      <c r="D294" s="192" t="s">
        <v>208</v>
      </c>
      <c r="E294" s="139" t="s">
        <v>789</v>
      </c>
      <c r="F294" s="140" t="s">
        <v>790</v>
      </c>
      <c r="G294" s="141" t="s">
        <v>235</v>
      </c>
      <c r="H294" s="142">
        <v>25214.799999999999</v>
      </c>
      <c r="I294" s="143"/>
      <c r="J294" s="144">
        <f>ROUND(I294*H294,2)</f>
        <v>0</v>
      </c>
      <c r="K294" s="145"/>
      <c r="L294" s="32"/>
      <c r="M294" s="146" t="s">
        <v>1</v>
      </c>
      <c r="N294" s="147" t="s">
        <v>38</v>
      </c>
      <c r="P294" s="148">
        <f>O294*H294</f>
        <v>0</v>
      </c>
      <c r="Q294" s="148">
        <v>3.0000000000000001E-5</v>
      </c>
      <c r="R294" s="148">
        <f>Q294*H294</f>
        <v>0.75644400000000001</v>
      </c>
      <c r="S294" s="148">
        <v>0</v>
      </c>
      <c r="T294" s="149">
        <f>S294*H294</f>
        <v>0</v>
      </c>
      <c r="AR294" s="150" t="s">
        <v>236</v>
      </c>
      <c r="AT294" s="150" t="s">
        <v>208</v>
      </c>
      <c r="AU294" s="150" t="s">
        <v>91</v>
      </c>
      <c r="AY294" s="17" t="s">
        <v>207</v>
      </c>
      <c r="BE294" s="151">
        <f>IF(N294="základná",J294,0)</f>
        <v>0</v>
      </c>
      <c r="BF294" s="151">
        <f>IF(N294="znížená",J294,0)</f>
        <v>0</v>
      </c>
      <c r="BG294" s="151">
        <f>IF(N294="zákl. prenesená",J294,0)</f>
        <v>0</v>
      </c>
      <c r="BH294" s="151">
        <f>IF(N294="zníž. prenesená",J294,0)</f>
        <v>0</v>
      </c>
      <c r="BI294" s="151">
        <f>IF(N294="nulová",J294,0)</f>
        <v>0</v>
      </c>
      <c r="BJ294" s="17" t="s">
        <v>91</v>
      </c>
      <c r="BK294" s="151">
        <f>ROUND(I294*H294,2)</f>
        <v>0</v>
      </c>
      <c r="BL294" s="17" t="s">
        <v>236</v>
      </c>
      <c r="BM294" s="150" t="s">
        <v>1573</v>
      </c>
    </row>
    <row r="295" spans="2:65" s="11" customFormat="1" x14ac:dyDescent="0.2">
      <c r="B295" s="152"/>
      <c r="D295" s="153" t="s">
        <v>214</v>
      </c>
      <c r="E295" s="154" t="s">
        <v>1</v>
      </c>
      <c r="F295" s="155" t="s">
        <v>1574</v>
      </c>
      <c r="H295" s="156">
        <v>25214.799999999999</v>
      </c>
      <c r="I295" s="157"/>
      <c r="L295" s="152"/>
      <c r="M295" s="158"/>
      <c r="T295" s="159"/>
      <c r="AT295" s="154" t="s">
        <v>214</v>
      </c>
      <c r="AU295" s="154" t="s">
        <v>91</v>
      </c>
      <c r="AV295" s="11" t="s">
        <v>91</v>
      </c>
      <c r="AW295" s="11" t="s">
        <v>29</v>
      </c>
      <c r="AX295" s="11" t="s">
        <v>80</v>
      </c>
      <c r="AY295" s="154" t="s">
        <v>207</v>
      </c>
    </row>
    <row r="296" spans="2:65" s="1" customFormat="1" ht="16.5" customHeight="1" x14ac:dyDescent="0.2">
      <c r="B296" s="137"/>
      <c r="C296" s="206" t="s">
        <v>589</v>
      </c>
      <c r="D296" s="217" t="s">
        <v>742</v>
      </c>
      <c r="E296" s="207" t="s">
        <v>1276</v>
      </c>
      <c r="F296" s="208" t="s">
        <v>1277</v>
      </c>
      <c r="G296" s="209" t="s">
        <v>235</v>
      </c>
      <c r="H296" s="210">
        <v>25719.096000000001</v>
      </c>
      <c r="I296" s="211"/>
      <c r="J296" s="212">
        <f>ROUND(I296*H296,2)</f>
        <v>0</v>
      </c>
      <c r="K296" s="213"/>
      <c r="L296" s="214"/>
      <c r="M296" s="215" t="s">
        <v>1</v>
      </c>
      <c r="N296" s="216" t="s">
        <v>38</v>
      </c>
      <c r="P296" s="148">
        <f>O296*H296</f>
        <v>0</v>
      </c>
      <c r="Q296" s="148">
        <v>2.0000000000000001E-4</v>
      </c>
      <c r="R296" s="148">
        <f>Q296*H296</f>
        <v>5.1438192000000003</v>
      </c>
      <c r="S296" s="148">
        <v>0</v>
      </c>
      <c r="T296" s="149">
        <f>S296*H296</f>
        <v>0</v>
      </c>
      <c r="AR296" s="150" t="s">
        <v>320</v>
      </c>
      <c r="AT296" s="150" t="s">
        <v>742</v>
      </c>
      <c r="AU296" s="150" t="s">
        <v>91</v>
      </c>
      <c r="AY296" s="17" t="s">
        <v>207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91</v>
      </c>
      <c r="BK296" s="151">
        <f>ROUND(I296*H296,2)</f>
        <v>0</v>
      </c>
      <c r="BL296" s="17" t="s">
        <v>236</v>
      </c>
      <c r="BM296" s="150" t="s">
        <v>1575</v>
      </c>
    </row>
    <row r="297" spans="2:65" s="11" customFormat="1" x14ac:dyDescent="0.2">
      <c r="B297" s="152"/>
      <c r="D297" s="153" t="s">
        <v>214</v>
      </c>
      <c r="F297" s="155" t="s">
        <v>1576</v>
      </c>
      <c r="H297" s="156">
        <v>25719.096000000001</v>
      </c>
      <c r="I297" s="157"/>
      <c r="L297" s="152"/>
      <c r="M297" s="158"/>
      <c r="T297" s="159"/>
      <c r="AT297" s="154" t="s">
        <v>214</v>
      </c>
      <c r="AU297" s="154" t="s">
        <v>91</v>
      </c>
      <c r="AV297" s="11" t="s">
        <v>91</v>
      </c>
      <c r="AW297" s="11" t="s">
        <v>3</v>
      </c>
      <c r="AX297" s="11" t="s">
        <v>80</v>
      </c>
      <c r="AY297" s="154" t="s">
        <v>207</v>
      </c>
    </row>
    <row r="298" spans="2:65" s="10" customFormat="1" ht="22.8" customHeight="1" x14ac:dyDescent="0.25">
      <c r="B298" s="127"/>
      <c r="D298" s="128" t="s">
        <v>71</v>
      </c>
      <c r="E298" s="170" t="s">
        <v>275</v>
      </c>
      <c r="F298" s="170" t="s">
        <v>796</v>
      </c>
      <c r="I298" s="130"/>
      <c r="J298" s="171">
        <f>BK298</f>
        <v>0</v>
      </c>
      <c r="L298" s="127"/>
      <c r="M298" s="132"/>
      <c r="P298" s="133">
        <f>SUM(P299:P318)</f>
        <v>0</v>
      </c>
      <c r="R298" s="133">
        <f>SUM(R299:R318)</f>
        <v>1.4691899999999998</v>
      </c>
      <c r="T298" s="134">
        <f>SUM(T299:T318)</f>
        <v>0</v>
      </c>
      <c r="AR298" s="128" t="s">
        <v>80</v>
      </c>
      <c r="AT298" s="135" t="s">
        <v>71</v>
      </c>
      <c r="AU298" s="135" t="s">
        <v>80</v>
      </c>
      <c r="AY298" s="128" t="s">
        <v>207</v>
      </c>
      <c r="BK298" s="136">
        <f>SUM(BK299:BK318)</f>
        <v>0</v>
      </c>
    </row>
    <row r="299" spans="2:65" s="1" customFormat="1" ht="16.5" customHeight="1" x14ac:dyDescent="0.2">
      <c r="B299" s="137"/>
      <c r="C299" s="138" t="s">
        <v>594</v>
      </c>
      <c r="D299" s="197" t="s">
        <v>208</v>
      </c>
      <c r="E299" s="139" t="s">
        <v>797</v>
      </c>
      <c r="F299" s="140" t="s">
        <v>798</v>
      </c>
      <c r="G299" s="141" t="s">
        <v>410</v>
      </c>
      <c r="H299" s="142">
        <v>1071</v>
      </c>
      <c r="I299" s="143"/>
      <c r="J299" s="144">
        <f>ROUND(I299*H299,2)</f>
        <v>0</v>
      </c>
      <c r="K299" s="145"/>
      <c r="L299" s="32"/>
      <c r="M299" s="146" t="s">
        <v>1</v>
      </c>
      <c r="N299" s="147" t="s">
        <v>38</v>
      </c>
      <c r="P299" s="148">
        <f>O299*H299</f>
        <v>0</v>
      </c>
      <c r="Q299" s="148">
        <v>7.6999999999999996E-4</v>
      </c>
      <c r="R299" s="148">
        <f>Q299*H299</f>
        <v>0.8246699999999999</v>
      </c>
      <c r="S299" s="148">
        <v>0</v>
      </c>
      <c r="T299" s="149">
        <f>S299*H299</f>
        <v>0</v>
      </c>
      <c r="AR299" s="150" t="s">
        <v>236</v>
      </c>
      <c r="AT299" s="150" t="s">
        <v>208</v>
      </c>
      <c r="AU299" s="150" t="s">
        <v>91</v>
      </c>
      <c r="AY299" s="17" t="s">
        <v>207</v>
      </c>
      <c r="BE299" s="151">
        <f>IF(N299="základná",J299,0)</f>
        <v>0</v>
      </c>
      <c r="BF299" s="151">
        <f>IF(N299="znížená",J299,0)</f>
        <v>0</v>
      </c>
      <c r="BG299" s="151">
        <f>IF(N299="zákl. prenesená",J299,0)</f>
        <v>0</v>
      </c>
      <c r="BH299" s="151">
        <f>IF(N299="zníž. prenesená",J299,0)</f>
        <v>0</v>
      </c>
      <c r="BI299" s="151">
        <f>IF(N299="nulová",J299,0)</f>
        <v>0</v>
      </c>
      <c r="BJ299" s="17" t="s">
        <v>91</v>
      </c>
      <c r="BK299" s="151">
        <f>ROUND(I299*H299,2)</f>
        <v>0</v>
      </c>
      <c r="BL299" s="17" t="s">
        <v>236</v>
      </c>
      <c r="BM299" s="150" t="s">
        <v>1577</v>
      </c>
    </row>
    <row r="300" spans="2:65" s="11" customFormat="1" x14ac:dyDescent="0.2">
      <c r="B300" s="152"/>
      <c r="D300" s="153" t="s">
        <v>214</v>
      </c>
      <c r="E300" s="154" t="s">
        <v>1</v>
      </c>
      <c r="F300" s="155" t="s">
        <v>1578</v>
      </c>
      <c r="H300" s="156">
        <v>52</v>
      </c>
      <c r="I300" s="157"/>
      <c r="L300" s="152"/>
      <c r="M300" s="158"/>
      <c r="T300" s="159"/>
      <c r="AT300" s="154" t="s">
        <v>214</v>
      </c>
      <c r="AU300" s="154" t="s">
        <v>91</v>
      </c>
      <c r="AV300" s="11" t="s">
        <v>91</v>
      </c>
      <c r="AW300" s="11" t="s">
        <v>29</v>
      </c>
      <c r="AX300" s="11" t="s">
        <v>72</v>
      </c>
      <c r="AY300" s="154" t="s">
        <v>207</v>
      </c>
    </row>
    <row r="301" spans="2:65" s="11" customFormat="1" x14ac:dyDescent="0.2">
      <c r="B301" s="152"/>
      <c r="D301" s="153" t="s">
        <v>214</v>
      </c>
      <c r="E301" s="154" t="s">
        <v>1</v>
      </c>
      <c r="F301" s="155" t="s">
        <v>1579</v>
      </c>
      <c r="H301" s="156">
        <v>26</v>
      </c>
      <c r="I301" s="157"/>
      <c r="L301" s="152"/>
      <c r="M301" s="158"/>
      <c r="T301" s="159"/>
      <c r="AT301" s="154" t="s">
        <v>214</v>
      </c>
      <c r="AU301" s="154" t="s">
        <v>91</v>
      </c>
      <c r="AV301" s="11" t="s">
        <v>91</v>
      </c>
      <c r="AW301" s="11" t="s">
        <v>29</v>
      </c>
      <c r="AX301" s="11" t="s">
        <v>72</v>
      </c>
      <c r="AY301" s="154" t="s">
        <v>207</v>
      </c>
    </row>
    <row r="302" spans="2:65" s="11" customFormat="1" x14ac:dyDescent="0.2">
      <c r="B302" s="152"/>
      <c r="D302" s="153" t="s">
        <v>214</v>
      </c>
      <c r="E302" s="154" t="s">
        <v>1</v>
      </c>
      <c r="F302" s="155" t="s">
        <v>1580</v>
      </c>
      <c r="H302" s="156">
        <v>156</v>
      </c>
      <c r="I302" s="157"/>
      <c r="L302" s="152"/>
      <c r="M302" s="158"/>
      <c r="T302" s="159"/>
      <c r="AT302" s="154" t="s">
        <v>214</v>
      </c>
      <c r="AU302" s="154" t="s">
        <v>91</v>
      </c>
      <c r="AV302" s="11" t="s">
        <v>91</v>
      </c>
      <c r="AW302" s="11" t="s">
        <v>29</v>
      </c>
      <c r="AX302" s="11" t="s">
        <v>72</v>
      </c>
      <c r="AY302" s="154" t="s">
        <v>207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1581</v>
      </c>
      <c r="H303" s="156">
        <v>286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72</v>
      </c>
      <c r="AY303" s="154" t="s">
        <v>207</v>
      </c>
    </row>
    <row r="304" spans="2:65" s="15" customFormat="1" x14ac:dyDescent="0.2">
      <c r="B304" s="185"/>
      <c r="D304" s="153" t="s">
        <v>214</v>
      </c>
      <c r="E304" s="186" t="s">
        <v>1</v>
      </c>
      <c r="F304" s="187" t="s">
        <v>1582</v>
      </c>
      <c r="H304" s="188">
        <v>520</v>
      </c>
      <c r="I304" s="189"/>
      <c r="L304" s="185"/>
      <c r="M304" s="190"/>
      <c r="T304" s="191"/>
      <c r="AT304" s="186" t="s">
        <v>214</v>
      </c>
      <c r="AU304" s="186" t="s">
        <v>91</v>
      </c>
      <c r="AV304" s="15" t="s">
        <v>275</v>
      </c>
      <c r="AW304" s="15" t="s">
        <v>29</v>
      </c>
      <c r="AX304" s="15" t="s">
        <v>72</v>
      </c>
      <c r="AY304" s="186" t="s">
        <v>207</v>
      </c>
    </row>
    <row r="305" spans="2:65" s="11" customFormat="1" x14ac:dyDescent="0.2">
      <c r="B305" s="152"/>
      <c r="D305" s="153" t="s">
        <v>214</v>
      </c>
      <c r="E305" s="154" t="s">
        <v>1</v>
      </c>
      <c r="F305" s="155" t="s">
        <v>1583</v>
      </c>
      <c r="H305" s="156">
        <v>58</v>
      </c>
      <c r="I305" s="157"/>
      <c r="L305" s="152"/>
      <c r="M305" s="158"/>
      <c r="T305" s="159"/>
      <c r="AT305" s="154" t="s">
        <v>214</v>
      </c>
      <c r="AU305" s="154" t="s">
        <v>91</v>
      </c>
      <c r="AV305" s="11" t="s">
        <v>91</v>
      </c>
      <c r="AW305" s="11" t="s">
        <v>29</v>
      </c>
      <c r="AX305" s="11" t="s">
        <v>72</v>
      </c>
      <c r="AY305" s="154" t="s">
        <v>207</v>
      </c>
    </row>
    <row r="306" spans="2:65" s="11" customFormat="1" x14ac:dyDescent="0.2">
      <c r="B306" s="152"/>
      <c r="D306" s="153" t="s">
        <v>214</v>
      </c>
      <c r="E306" s="154" t="s">
        <v>1</v>
      </c>
      <c r="F306" s="155" t="s">
        <v>1584</v>
      </c>
      <c r="H306" s="156">
        <v>174</v>
      </c>
      <c r="I306" s="157"/>
      <c r="L306" s="152"/>
      <c r="M306" s="158"/>
      <c r="T306" s="159"/>
      <c r="AT306" s="154" t="s">
        <v>214</v>
      </c>
      <c r="AU306" s="154" t="s">
        <v>91</v>
      </c>
      <c r="AV306" s="11" t="s">
        <v>91</v>
      </c>
      <c r="AW306" s="11" t="s">
        <v>29</v>
      </c>
      <c r="AX306" s="11" t="s">
        <v>72</v>
      </c>
      <c r="AY306" s="154" t="s">
        <v>207</v>
      </c>
    </row>
    <row r="307" spans="2:65" s="11" customFormat="1" x14ac:dyDescent="0.2">
      <c r="B307" s="152"/>
      <c r="D307" s="153" t="s">
        <v>214</v>
      </c>
      <c r="E307" s="154" t="s">
        <v>1</v>
      </c>
      <c r="F307" s="155" t="s">
        <v>1585</v>
      </c>
      <c r="H307" s="156">
        <v>319</v>
      </c>
      <c r="I307" s="157"/>
      <c r="L307" s="152"/>
      <c r="M307" s="158"/>
      <c r="T307" s="159"/>
      <c r="AT307" s="154" t="s">
        <v>214</v>
      </c>
      <c r="AU307" s="154" t="s">
        <v>91</v>
      </c>
      <c r="AV307" s="11" t="s">
        <v>91</v>
      </c>
      <c r="AW307" s="11" t="s">
        <v>29</v>
      </c>
      <c r="AX307" s="11" t="s">
        <v>72</v>
      </c>
      <c r="AY307" s="154" t="s">
        <v>207</v>
      </c>
    </row>
    <row r="308" spans="2:65" s="15" customFormat="1" x14ac:dyDescent="0.2">
      <c r="B308" s="185"/>
      <c r="D308" s="153" t="s">
        <v>214</v>
      </c>
      <c r="E308" s="186" t="s">
        <v>1</v>
      </c>
      <c r="F308" s="187" t="s">
        <v>1586</v>
      </c>
      <c r="H308" s="188">
        <v>551</v>
      </c>
      <c r="I308" s="189"/>
      <c r="L308" s="185"/>
      <c r="M308" s="190"/>
      <c r="T308" s="191"/>
      <c r="AT308" s="186" t="s">
        <v>214</v>
      </c>
      <c r="AU308" s="186" t="s">
        <v>91</v>
      </c>
      <c r="AV308" s="15" t="s">
        <v>275</v>
      </c>
      <c r="AW308" s="15" t="s">
        <v>29</v>
      </c>
      <c r="AX308" s="15" t="s">
        <v>72</v>
      </c>
      <c r="AY308" s="186" t="s">
        <v>207</v>
      </c>
    </row>
    <row r="309" spans="2:65" s="14" customFormat="1" x14ac:dyDescent="0.2">
      <c r="B309" s="178"/>
      <c r="D309" s="153" t="s">
        <v>214</v>
      </c>
      <c r="E309" s="179" t="s">
        <v>1</v>
      </c>
      <c r="F309" s="180" t="s">
        <v>243</v>
      </c>
      <c r="H309" s="181">
        <v>1071</v>
      </c>
      <c r="I309" s="182"/>
      <c r="L309" s="178"/>
      <c r="M309" s="183"/>
      <c r="T309" s="184"/>
      <c r="AT309" s="179" t="s">
        <v>214</v>
      </c>
      <c r="AU309" s="179" t="s">
        <v>91</v>
      </c>
      <c r="AV309" s="14" t="s">
        <v>236</v>
      </c>
      <c r="AW309" s="14" t="s">
        <v>29</v>
      </c>
      <c r="AX309" s="14" t="s">
        <v>80</v>
      </c>
      <c r="AY309" s="179" t="s">
        <v>207</v>
      </c>
    </row>
    <row r="310" spans="2:65" s="1" customFormat="1" ht="21.75" customHeight="1" x14ac:dyDescent="0.2">
      <c r="B310" s="137"/>
      <c r="C310" s="138" t="s">
        <v>599</v>
      </c>
      <c r="D310" s="197" t="s">
        <v>208</v>
      </c>
      <c r="E310" s="139" t="s">
        <v>803</v>
      </c>
      <c r="F310" s="140" t="s">
        <v>804</v>
      </c>
      <c r="G310" s="141" t="s">
        <v>410</v>
      </c>
      <c r="H310" s="142">
        <v>52</v>
      </c>
      <c r="I310" s="143"/>
      <c r="J310" s="144">
        <f>ROUND(I310*H310,2)</f>
        <v>0</v>
      </c>
      <c r="K310" s="145"/>
      <c r="L310" s="32"/>
      <c r="M310" s="146" t="s">
        <v>1</v>
      </c>
      <c r="N310" s="147" t="s">
        <v>38</v>
      </c>
      <c r="P310" s="148">
        <f>O310*H310</f>
        <v>0</v>
      </c>
      <c r="Q310" s="148">
        <v>1.23E-3</v>
      </c>
      <c r="R310" s="148">
        <f>Q310*H310</f>
        <v>6.3960000000000003E-2</v>
      </c>
      <c r="S310" s="148">
        <v>0</v>
      </c>
      <c r="T310" s="149">
        <f>S310*H310</f>
        <v>0</v>
      </c>
      <c r="AR310" s="150" t="s">
        <v>236</v>
      </c>
      <c r="AT310" s="150" t="s">
        <v>208</v>
      </c>
      <c r="AU310" s="150" t="s">
        <v>91</v>
      </c>
      <c r="AY310" s="17" t="s">
        <v>207</v>
      </c>
      <c r="BE310" s="151">
        <f>IF(N310="základná",J310,0)</f>
        <v>0</v>
      </c>
      <c r="BF310" s="151">
        <f>IF(N310="znížená",J310,0)</f>
        <v>0</v>
      </c>
      <c r="BG310" s="151">
        <f>IF(N310="zákl. prenesená",J310,0)</f>
        <v>0</v>
      </c>
      <c r="BH310" s="151">
        <f>IF(N310="zníž. prenesená",J310,0)</f>
        <v>0</v>
      </c>
      <c r="BI310" s="151">
        <f>IF(N310="nulová",J310,0)</f>
        <v>0</v>
      </c>
      <c r="BJ310" s="17" t="s">
        <v>91</v>
      </c>
      <c r="BK310" s="151">
        <f>ROUND(I310*H310,2)</f>
        <v>0</v>
      </c>
      <c r="BL310" s="17" t="s">
        <v>236</v>
      </c>
      <c r="BM310" s="150" t="s">
        <v>1587</v>
      </c>
    </row>
    <row r="311" spans="2:65" s="11" customFormat="1" x14ac:dyDescent="0.2">
      <c r="B311" s="152"/>
      <c r="D311" s="153" t="s">
        <v>214</v>
      </c>
      <c r="E311" s="154" t="s">
        <v>1</v>
      </c>
      <c r="F311" s="155" t="s">
        <v>1588</v>
      </c>
      <c r="H311" s="156">
        <v>52</v>
      </c>
      <c r="I311" s="157"/>
      <c r="L311" s="152"/>
      <c r="M311" s="158"/>
      <c r="T311" s="159"/>
      <c r="AT311" s="154" t="s">
        <v>214</v>
      </c>
      <c r="AU311" s="154" t="s">
        <v>91</v>
      </c>
      <c r="AV311" s="11" t="s">
        <v>91</v>
      </c>
      <c r="AW311" s="11" t="s">
        <v>29</v>
      </c>
      <c r="AX311" s="11" t="s">
        <v>80</v>
      </c>
      <c r="AY311" s="154" t="s">
        <v>207</v>
      </c>
    </row>
    <row r="312" spans="2:65" s="1" customFormat="1" ht="21.75" customHeight="1" x14ac:dyDescent="0.2">
      <c r="B312" s="137"/>
      <c r="C312" s="138" t="s">
        <v>604</v>
      </c>
      <c r="D312" s="197" t="s">
        <v>208</v>
      </c>
      <c r="E312" s="139" t="s">
        <v>807</v>
      </c>
      <c r="F312" s="140" t="s">
        <v>808</v>
      </c>
      <c r="G312" s="141" t="s">
        <v>410</v>
      </c>
      <c r="H312" s="142">
        <v>472</v>
      </c>
      <c r="I312" s="143"/>
      <c r="J312" s="144">
        <f>ROUND(I312*H312,2)</f>
        <v>0</v>
      </c>
      <c r="K312" s="145"/>
      <c r="L312" s="32"/>
      <c r="M312" s="146" t="s">
        <v>1</v>
      </c>
      <c r="N312" s="147" t="s">
        <v>38</v>
      </c>
      <c r="P312" s="148">
        <f>O312*H312</f>
        <v>0</v>
      </c>
      <c r="Q312" s="148">
        <v>1.23E-3</v>
      </c>
      <c r="R312" s="148">
        <f>Q312*H312</f>
        <v>0.58055999999999996</v>
      </c>
      <c r="S312" s="148">
        <v>0</v>
      </c>
      <c r="T312" s="149">
        <f>S312*H312</f>
        <v>0</v>
      </c>
      <c r="AR312" s="150" t="s">
        <v>236</v>
      </c>
      <c r="AT312" s="150" t="s">
        <v>208</v>
      </c>
      <c r="AU312" s="150" t="s">
        <v>91</v>
      </c>
      <c r="AY312" s="17" t="s">
        <v>207</v>
      </c>
      <c r="BE312" s="151">
        <f>IF(N312="základná",J312,0)</f>
        <v>0</v>
      </c>
      <c r="BF312" s="151">
        <f>IF(N312="znížená",J312,0)</f>
        <v>0</v>
      </c>
      <c r="BG312" s="151">
        <f>IF(N312="zákl. prenesená",J312,0)</f>
        <v>0</v>
      </c>
      <c r="BH312" s="151">
        <f>IF(N312="zníž. prenesená",J312,0)</f>
        <v>0</v>
      </c>
      <c r="BI312" s="151">
        <f>IF(N312="nulová",J312,0)</f>
        <v>0</v>
      </c>
      <c r="BJ312" s="17" t="s">
        <v>91</v>
      </c>
      <c r="BK312" s="151">
        <f>ROUND(I312*H312,2)</f>
        <v>0</v>
      </c>
      <c r="BL312" s="17" t="s">
        <v>236</v>
      </c>
      <c r="BM312" s="150" t="s">
        <v>1589</v>
      </c>
    </row>
    <row r="313" spans="2:65" s="11" customFormat="1" x14ac:dyDescent="0.2">
      <c r="B313" s="152"/>
      <c r="D313" s="153" t="s">
        <v>214</v>
      </c>
      <c r="E313" s="154" t="s">
        <v>1</v>
      </c>
      <c r="F313" s="155" t="s">
        <v>1590</v>
      </c>
      <c r="H313" s="156">
        <v>26</v>
      </c>
      <c r="I313" s="157"/>
      <c r="L313" s="152"/>
      <c r="M313" s="158"/>
      <c r="T313" s="159"/>
      <c r="AT313" s="154" t="s">
        <v>214</v>
      </c>
      <c r="AU313" s="154" t="s">
        <v>91</v>
      </c>
      <c r="AV313" s="11" t="s">
        <v>91</v>
      </c>
      <c r="AW313" s="11" t="s">
        <v>29</v>
      </c>
      <c r="AX313" s="11" t="s">
        <v>72</v>
      </c>
      <c r="AY313" s="154" t="s">
        <v>207</v>
      </c>
    </row>
    <row r="314" spans="2:65" s="11" customFormat="1" x14ac:dyDescent="0.2">
      <c r="B314" s="152"/>
      <c r="D314" s="153" t="s">
        <v>214</v>
      </c>
      <c r="E314" s="154" t="s">
        <v>1</v>
      </c>
      <c r="F314" s="155" t="s">
        <v>1591</v>
      </c>
      <c r="H314" s="156">
        <v>156</v>
      </c>
      <c r="I314" s="157"/>
      <c r="L314" s="152"/>
      <c r="M314" s="158"/>
      <c r="T314" s="159"/>
      <c r="AT314" s="154" t="s">
        <v>214</v>
      </c>
      <c r="AU314" s="154" t="s">
        <v>91</v>
      </c>
      <c r="AV314" s="11" t="s">
        <v>91</v>
      </c>
      <c r="AW314" s="11" t="s">
        <v>29</v>
      </c>
      <c r="AX314" s="11" t="s">
        <v>72</v>
      </c>
      <c r="AY314" s="154" t="s">
        <v>207</v>
      </c>
    </row>
    <row r="315" spans="2:65" s="15" customFormat="1" x14ac:dyDescent="0.2">
      <c r="B315" s="185"/>
      <c r="D315" s="153" t="s">
        <v>214</v>
      </c>
      <c r="E315" s="186" t="s">
        <v>1</v>
      </c>
      <c r="F315" s="187" t="s">
        <v>1582</v>
      </c>
      <c r="H315" s="188">
        <v>182</v>
      </c>
      <c r="I315" s="189"/>
      <c r="L315" s="185"/>
      <c r="M315" s="190"/>
      <c r="T315" s="191"/>
      <c r="AT315" s="186" t="s">
        <v>214</v>
      </c>
      <c r="AU315" s="186" t="s">
        <v>91</v>
      </c>
      <c r="AV315" s="15" t="s">
        <v>275</v>
      </c>
      <c r="AW315" s="15" t="s">
        <v>29</v>
      </c>
      <c r="AX315" s="15" t="s">
        <v>72</v>
      </c>
      <c r="AY315" s="186" t="s">
        <v>207</v>
      </c>
    </row>
    <row r="316" spans="2:65" s="11" customFormat="1" x14ac:dyDescent="0.2">
      <c r="B316" s="152"/>
      <c r="D316" s="153" t="s">
        <v>214</v>
      </c>
      <c r="E316" s="154" t="s">
        <v>1</v>
      </c>
      <c r="F316" s="155" t="s">
        <v>1592</v>
      </c>
      <c r="H316" s="156">
        <v>290</v>
      </c>
      <c r="I316" s="157"/>
      <c r="L316" s="152"/>
      <c r="M316" s="158"/>
      <c r="T316" s="159"/>
      <c r="AT316" s="154" t="s">
        <v>214</v>
      </c>
      <c r="AU316" s="154" t="s">
        <v>91</v>
      </c>
      <c r="AV316" s="11" t="s">
        <v>91</v>
      </c>
      <c r="AW316" s="11" t="s">
        <v>29</v>
      </c>
      <c r="AX316" s="11" t="s">
        <v>72</v>
      </c>
      <c r="AY316" s="154" t="s">
        <v>207</v>
      </c>
    </row>
    <row r="317" spans="2:65" s="15" customFormat="1" x14ac:dyDescent="0.2">
      <c r="B317" s="185"/>
      <c r="D317" s="153" t="s">
        <v>214</v>
      </c>
      <c r="E317" s="186" t="s">
        <v>1</v>
      </c>
      <c r="F317" s="187" t="s">
        <v>1586</v>
      </c>
      <c r="H317" s="188">
        <v>290</v>
      </c>
      <c r="I317" s="189"/>
      <c r="L317" s="185"/>
      <c r="M317" s="190"/>
      <c r="T317" s="191"/>
      <c r="AT317" s="186" t="s">
        <v>214</v>
      </c>
      <c r="AU317" s="186" t="s">
        <v>91</v>
      </c>
      <c r="AV317" s="15" t="s">
        <v>275</v>
      </c>
      <c r="AW317" s="15" t="s">
        <v>29</v>
      </c>
      <c r="AX317" s="15" t="s">
        <v>72</v>
      </c>
      <c r="AY317" s="186" t="s">
        <v>207</v>
      </c>
    </row>
    <row r="318" spans="2:65" s="14" customFormat="1" x14ac:dyDescent="0.2">
      <c r="B318" s="178"/>
      <c r="D318" s="153" t="s">
        <v>214</v>
      </c>
      <c r="E318" s="179" t="s">
        <v>1</v>
      </c>
      <c r="F318" s="180" t="s">
        <v>243</v>
      </c>
      <c r="H318" s="181">
        <v>472</v>
      </c>
      <c r="I318" s="182"/>
      <c r="L318" s="178"/>
      <c r="M318" s="183"/>
      <c r="T318" s="184"/>
      <c r="AT318" s="179" t="s">
        <v>214</v>
      </c>
      <c r="AU318" s="179" t="s">
        <v>91</v>
      </c>
      <c r="AV318" s="14" t="s">
        <v>236</v>
      </c>
      <c r="AW318" s="14" t="s">
        <v>29</v>
      </c>
      <c r="AX318" s="14" t="s">
        <v>80</v>
      </c>
      <c r="AY318" s="179" t="s">
        <v>207</v>
      </c>
    </row>
    <row r="319" spans="2:65" s="10" customFormat="1" ht="22.8" customHeight="1" x14ac:dyDescent="0.25">
      <c r="B319" s="127"/>
      <c r="D319" s="128" t="s">
        <v>71</v>
      </c>
      <c r="E319" s="170" t="s">
        <v>236</v>
      </c>
      <c r="F319" s="170" t="s">
        <v>1000</v>
      </c>
      <c r="I319" s="130"/>
      <c r="J319" s="171">
        <f>BK319</f>
        <v>0</v>
      </c>
      <c r="L319" s="127"/>
      <c r="M319" s="132"/>
      <c r="P319" s="133">
        <f>SUM(P320:P323)</f>
        <v>0</v>
      </c>
      <c r="R319" s="133">
        <f>SUM(R320:R323)</f>
        <v>3857.6333939999995</v>
      </c>
      <c r="T319" s="134">
        <f>SUM(T320:T323)</f>
        <v>0</v>
      </c>
      <c r="AR319" s="128" t="s">
        <v>80</v>
      </c>
      <c r="AT319" s="135" t="s">
        <v>71</v>
      </c>
      <c r="AU319" s="135" t="s">
        <v>80</v>
      </c>
      <c r="AY319" s="128" t="s">
        <v>207</v>
      </c>
      <c r="BK319" s="136">
        <f>SUM(BK320:BK323)</f>
        <v>0</v>
      </c>
    </row>
    <row r="320" spans="2:65" s="1" customFormat="1" ht="24.15" customHeight="1" x14ac:dyDescent="0.2">
      <c r="B320" s="137"/>
      <c r="C320" s="138" t="s">
        <v>608</v>
      </c>
      <c r="D320" s="138" t="s">
        <v>208</v>
      </c>
      <c r="E320" s="139" t="s">
        <v>1593</v>
      </c>
      <c r="F320" s="140" t="s">
        <v>1594</v>
      </c>
      <c r="G320" s="141" t="s">
        <v>269</v>
      </c>
      <c r="H320" s="142">
        <v>1073.3</v>
      </c>
      <c r="I320" s="143"/>
      <c r="J320" s="144">
        <f>ROUND(I320*H320,2)</f>
        <v>0</v>
      </c>
      <c r="K320" s="145"/>
      <c r="L320" s="32"/>
      <c r="M320" s="146" t="s">
        <v>1</v>
      </c>
      <c r="N320" s="147" t="s">
        <v>38</v>
      </c>
      <c r="P320" s="148">
        <f>O320*H320</f>
        <v>0</v>
      </c>
      <c r="Q320" s="148">
        <v>1.7034</v>
      </c>
      <c r="R320" s="148">
        <f>Q320*H320</f>
        <v>1828.2592199999999</v>
      </c>
      <c r="S320" s="148">
        <v>0</v>
      </c>
      <c r="T320" s="149">
        <f>S320*H320</f>
        <v>0</v>
      </c>
      <c r="AR320" s="150" t="s">
        <v>236</v>
      </c>
      <c r="AT320" s="150" t="s">
        <v>208</v>
      </c>
      <c r="AU320" s="150" t="s">
        <v>91</v>
      </c>
      <c r="AY320" s="17" t="s">
        <v>207</v>
      </c>
      <c r="BE320" s="151">
        <f>IF(N320="základná",J320,0)</f>
        <v>0</v>
      </c>
      <c r="BF320" s="151">
        <f>IF(N320="znížená",J320,0)</f>
        <v>0</v>
      </c>
      <c r="BG320" s="151">
        <f>IF(N320="zákl. prenesená",J320,0)</f>
        <v>0</v>
      </c>
      <c r="BH320" s="151">
        <f>IF(N320="zníž. prenesená",J320,0)</f>
        <v>0</v>
      </c>
      <c r="BI320" s="151">
        <f>IF(N320="nulová",J320,0)</f>
        <v>0</v>
      </c>
      <c r="BJ320" s="17" t="s">
        <v>91</v>
      </c>
      <c r="BK320" s="151">
        <f>ROUND(I320*H320,2)</f>
        <v>0</v>
      </c>
      <c r="BL320" s="17" t="s">
        <v>236</v>
      </c>
      <c r="BM320" s="150" t="s">
        <v>1595</v>
      </c>
    </row>
    <row r="321" spans="2:65" s="11" customFormat="1" x14ac:dyDescent="0.2">
      <c r="B321" s="152"/>
      <c r="D321" s="153" t="s">
        <v>214</v>
      </c>
      <c r="E321" s="154" t="s">
        <v>1</v>
      </c>
      <c r="F321" s="155" t="s">
        <v>1596</v>
      </c>
      <c r="H321" s="156">
        <v>1073.3</v>
      </c>
      <c r="I321" s="157"/>
      <c r="L321" s="152"/>
      <c r="M321" s="158"/>
      <c r="T321" s="159"/>
      <c r="AT321" s="154" t="s">
        <v>214</v>
      </c>
      <c r="AU321" s="154" t="s">
        <v>91</v>
      </c>
      <c r="AV321" s="11" t="s">
        <v>91</v>
      </c>
      <c r="AW321" s="11" t="s">
        <v>29</v>
      </c>
      <c r="AX321" s="11" t="s">
        <v>80</v>
      </c>
      <c r="AY321" s="154" t="s">
        <v>207</v>
      </c>
    </row>
    <row r="322" spans="2:65" s="1" customFormat="1" ht="24.15" customHeight="1" x14ac:dyDescent="0.2">
      <c r="B322" s="137"/>
      <c r="C322" s="138" t="s">
        <v>614</v>
      </c>
      <c r="D322" s="138" t="s">
        <v>208</v>
      </c>
      <c r="E322" s="139" t="s">
        <v>1597</v>
      </c>
      <c r="F322" s="140" t="s">
        <v>1598</v>
      </c>
      <c r="G322" s="141" t="s">
        <v>269</v>
      </c>
      <c r="H322" s="142">
        <v>1073.3</v>
      </c>
      <c r="I322" s="143"/>
      <c r="J322" s="144">
        <f>ROUND(I322*H322,2)</f>
        <v>0</v>
      </c>
      <c r="K322" s="145"/>
      <c r="L322" s="32"/>
      <c r="M322" s="146" t="s">
        <v>1</v>
      </c>
      <c r="N322" s="147" t="s">
        <v>38</v>
      </c>
      <c r="P322" s="148">
        <f>O322*H322</f>
        <v>0</v>
      </c>
      <c r="Q322" s="148">
        <v>1.8907799999999999</v>
      </c>
      <c r="R322" s="148">
        <f>Q322*H322</f>
        <v>2029.3741739999998</v>
      </c>
      <c r="S322" s="148">
        <v>0</v>
      </c>
      <c r="T322" s="149">
        <f>S322*H322</f>
        <v>0</v>
      </c>
      <c r="AR322" s="150" t="s">
        <v>236</v>
      </c>
      <c r="AT322" s="150" t="s">
        <v>208</v>
      </c>
      <c r="AU322" s="150" t="s">
        <v>91</v>
      </c>
      <c r="AY322" s="17" t="s">
        <v>207</v>
      </c>
      <c r="BE322" s="151">
        <f>IF(N322="základná",J322,0)</f>
        <v>0</v>
      </c>
      <c r="BF322" s="151">
        <f>IF(N322="znížená",J322,0)</f>
        <v>0</v>
      </c>
      <c r="BG322" s="151">
        <f>IF(N322="zákl. prenesená",J322,0)</f>
        <v>0</v>
      </c>
      <c r="BH322" s="151">
        <f>IF(N322="zníž. prenesená",J322,0)</f>
        <v>0</v>
      </c>
      <c r="BI322" s="151">
        <f>IF(N322="nulová",J322,0)</f>
        <v>0</v>
      </c>
      <c r="BJ322" s="17" t="s">
        <v>91</v>
      </c>
      <c r="BK322" s="151">
        <f>ROUND(I322*H322,2)</f>
        <v>0</v>
      </c>
      <c r="BL322" s="17" t="s">
        <v>236</v>
      </c>
      <c r="BM322" s="150" t="s">
        <v>1599</v>
      </c>
    </row>
    <row r="323" spans="2:65" s="11" customFormat="1" x14ac:dyDescent="0.2">
      <c r="B323" s="152"/>
      <c r="D323" s="153" t="s">
        <v>214</v>
      </c>
      <c r="E323" s="154" t="s">
        <v>1</v>
      </c>
      <c r="F323" s="155" t="s">
        <v>1596</v>
      </c>
      <c r="H323" s="156">
        <v>1073.3</v>
      </c>
      <c r="I323" s="157"/>
      <c r="L323" s="152"/>
      <c r="M323" s="158"/>
      <c r="T323" s="159"/>
      <c r="AT323" s="154" t="s">
        <v>214</v>
      </c>
      <c r="AU323" s="154" t="s">
        <v>91</v>
      </c>
      <c r="AV323" s="11" t="s">
        <v>91</v>
      </c>
      <c r="AW323" s="11" t="s">
        <v>29</v>
      </c>
      <c r="AX323" s="11" t="s">
        <v>80</v>
      </c>
      <c r="AY323" s="154" t="s">
        <v>207</v>
      </c>
    </row>
    <row r="324" spans="2:65" s="10" customFormat="1" ht="22.8" customHeight="1" x14ac:dyDescent="0.25">
      <c r="B324" s="127"/>
      <c r="D324" s="128" t="s">
        <v>71</v>
      </c>
      <c r="E324" s="170" t="s">
        <v>206</v>
      </c>
      <c r="F324" s="170" t="s">
        <v>811</v>
      </c>
      <c r="I324" s="130"/>
      <c r="J324" s="171">
        <f>BK324</f>
        <v>0</v>
      </c>
      <c r="L324" s="127"/>
      <c r="M324" s="132"/>
      <c r="P324" s="133">
        <f>SUM(P325:P372)</f>
        <v>0</v>
      </c>
      <c r="R324" s="133">
        <f>SUM(R325:R372)</f>
        <v>16447.458260000003</v>
      </c>
      <c r="T324" s="134">
        <f>SUM(T325:T372)</f>
        <v>0</v>
      </c>
      <c r="AR324" s="128" t="s">
        <v>80</v>
      </c>
      <c r="AT324" s="135" t="s">
        <v>71</v>
      </c>
      <c r="AU324" s="135" t="s">
        <v>80</v>
      </c>
      <c r="AY324" s="128" t="s">
        <v>207</v>
      </c>
      <c r="BK324" s="136">
        <f>SUM(BK325:BK372)</f>
        <v>0</v>
      </c>
    </row>
    <row r="325" spans="2:65" s="1" customFormat="1" ht="24.15" customHeight="1" x14ac:dyDescent="0.2">
      <c r="B325" s="137"/>
      <c r="C325" s="138" t="s">
        <v>617</v>
      </c>
      <c r="D325" s="204" t="s">
        <v>208</v>
      </c>
      <c r="E325" s="139" t="s">
        <v>812</v>
      </c>
      <c r="F325" s="140" t="s">
        <v>813</v>
      </c>
      <c r="G325" s="141" t="s">
        <v>235</v>
      </c>
      <c r="H325" s="142">
        <v>10283</v>
      </c>
      <c r="I325" s="143"/>
      <c r="J325" s="144">
        <f>ROUND(I325*H325,2)</f>
        <v>0</v>
      </c>
      <c r="K325" s="145"/>
      <c r="L325" s="32"/>
      <c r="M325" s="146" t="s">
        <v>1</v>
      </c>
      <c r="N325" s="147" t="s">
        <v>38</v>
      </c>
      <c r="P325" s="148">
        <f>O325*H325</f>
        <v>0</v>
      </c>
      <c r="Q325" s="148">
        <v>0.46</v>
      </c>
      <c r="R325" s="148">
        <f>Q325*H325</f>
        <v>4730.18</v>
      </c>
      <c r="S325" s="148">
        <v>0</v>
      </c>
      <c r="T325" s="149">
        <f>S325*H325</f>
        <v>0</v>
      </c>
      <c r="AR325" s="150" t="s">
        <v>236</v>
      </c>
      <c r="AT325" s="150" t="s">
        <v>208</v>
      </c>
      <c r="AU325" s="150" t="s">
        <v>91</v>
      </c>
      <c r="AY325" s="17" t="s">
        <v>207</v>
      </c>
      <c r="BE325" s="151">
        <f>IF(N325="základná",J325,0)</f>
        <v>0</v>
      </c>
      <c r="BF325" s="151">
        <f>IF(N325="znížená",J325,0)</f>
        <v>0</v>
      </c>
      <c r="BG325" s="151">
        <f>IF(N325="zákl. prenesená",J325,0)</f>
        <v>0</v>
      </c>
      <c r="BH325" s="151">
        <f>IF(N325="zníž. prenesená",J325,0)</f>
        <v>0</v>
      </c>
      <c r="BI325" s="151">
        <f>IF(N325="nulová",J325,0)</f>
        <v>0</v>
      </c>
      <c r="BJ325" s="17" t="s">
        <v>91</v>
      </c>
      <c r="BK325" s="151">
        <f>ROUND(I325*H325,2)</f>
        <v>0</v>
      </c>
      <c r="BL325" s="17" t="s">
        <v>236</v>
      </c>
      <c r="BM325" s="150" t="s">
        <v>1600</v>
      </c>
    </row>
    <row r="326" spans="2:65" s="11" customFormat="1" x14ac:dyDescent="0.2">
      <c r="B326" s="152"/>
      <c r="D326" s="153" t="s">
        <v>214</v>
      </c>
      <c r="E326" s="154" t="s">
        <v>1</v>
      </c>
      <c r="F326" s="155" t="s">
        <v>1601</v>
      </c>
      <c r="H326" s="156">
        <v>10283</v>
      </c>
      <c r="I326" s="157"/>
      <c r="L326" s="152"/>
      <c r="M326" s="158"/>
      <c r="T326" s="159"/>
      <c r="AT326" s="154" t="s">
        <v>214</v>
      </c>
      <c r="AU326" s="154" t="s">
        <v>91</v>
      </c>
      <c r="AV326" s="11" t="s">
        <v>91</v>
      </c>
      <c r="AW326" s="11" t="s">
        <v>29</v>
      </c>
      <c r="AX326" s="11" t="s">
        <v>80</v>
      </c>
      <c r="AY326" s="154" t="s">
        <v>207</v>
      </c>
    </row>
    <row r="327" spans="2:65" s="1" customFormat="1" ht="24.15" customHeight="1" x14ac:dyDescent="0.2">
      <c r="B327" s="137"/>
      <c r="C327" s="138" t="s">
        <v>620</v>
      </c>
      <c r="D327" s="198" t="s">
        <v>208</v>
      </c>
      <c r="E327" s="139" t="s">
        <v>812</v>
      </c>
      <c r="F327" s="140" t="s">
        <v>813</v>
      </c>
      <c r="G327" s="141" t="s">
        <v>235</v>
      </c>
      <c r="H327" s="142">
        <v>1092</v>
      </c>
      <c r="I327" s="143"/>
      <c r="J327" s="144">
        <f>ROUND(I327*H327,2)</f>
        <v>0</v>
      </c>
      <c r="K327" s="145"/>
      <c r="L327" s="32"/>
      <c r="M327" s="146" t="s">
        <v>1</v>
      </c>
      <c r="N327" s="147" t="s">
        <v>38</v>
      </c>
      <c r="P327" s="148">
        <f>O327*H327</f>
        <v>0</v>
      </c>
      <c r="Q327" s="148">
        <v>0.46</v>
      </c>
      <c r="R327" s="148">
        <f>Q327*H327</f>
        <v>502.32000000000005</v>
      </c>
      <c r="S327" s="148">
        <v>0</v>
      </c>
      <c r="T327" s="149">
        <f>S327*H327</f>
        <v>0</v>
      </c>
      <c r="AR327" s="150" t="s">
        <v>236</v>
      </c>
      <c r="AT327" s="150" t="s">
        <v>208</v>
      </c>
      <c r="AU327" s="150" t="s">
        <v>91</v>
      </c>
      <c r="AY327" s="17" t="s">
        <v>207</v>
      </c>
      <c r="BE327" s="151">
        <f>IF(N327="základná",J327,0)</f>
        <v>0</v>
      </c>
      <c r="BF327" s="151">
        <f>IF(N327="znížená",J327,0)</f>
        <v>0</v>
      </c>
      <c r="BG327" s="151">
        <f>IF(N327="zákl. prenesená",J327,0)</f>
        <v>0</v>
      </c>
      <c r="BH327" s="151">
        <f>IF(N327="zníž. prenesená",J327,0)</f>
        <v>0</v>
      </c>
      <c r="BI327" s="151">
        <f>IF(N327="nulová",J327,0)</f>
        <v>0</v>
      </c>
      <c r="BJ327" s="17" t="s">
        <v>91</v>
      </c>
      <c r="BK327" s="151">
        <f>ROUND(I327*H327,2)</f>
        <v>0</v>
      </c>
      <c r="BL327" s="17" t="s">
        <v>236</v>
      </c>
      <c r="BM327" s="150" t="s">
        <v>1602</v>
      </c>
    </row>
    <row r="328" spans="2:65" s="11" customFormat="1" x14ac:dyDescent="0.2">
      <c r="B328" s="152"/>
      <c r="D328" s="153" t="s">
        <v>214</v>
      </c>
      <c r="E328" s="154" t="s">
        <v>1</v>
      </c>
      <c r="F328" s="155" t="s">
        <v>1603</v>
      </c>
      <c r="H328" s="156">
        <v>1092</v>
      </c>
      <c r="I328" s="157"/>
      <c r="L328" s="152"/>
      <c r="M328" s="158"/>
      <c r="T328" s="159"/>
      <c r="AT328" s="154" t="s">
        <v>214</v>
      </c>
      <c r="AU328" s="154" t="s">
        <v>91</v>
      </c>
      <c r="AV328" s="11" t="s">
        <v>91</v>
      </c>
      <c r="AW328" s="11" t="s">
        <v>29</v>
      </c>
      <c r="AX328" s="11" t="s">
        <v>80</v>
      </c>
      <c r="AY328" s="154" t="s">
        <v>207</v>
      </c>
    </row>
    <row r="329" spans="2:65" s="1" customFormat="1" ht="24.15" customHeight="1" x14ac:dyDescent="0.2">
      <c r="B329" s="137"/>
      <c r="C329" s="138" t="s">
        <v>232</v>
      </c>
      <c r="D329" s="220" t="s">
        <v>208</v>
      </c>
      <c r="E329" s="139" t="s">
        <v>1604</v>
      </c>
      <c r="F329" s="140" t="s">
        <v>1605</v>
      </c>
      <c r="G329" s="141" t="s">
        <v>235</v>
      </c>
      <c r="H329" s="142">
        <v>1706.8</v>
      </c>
      <c r="I329" s="143"/>
      <c r="J329" s="144">
        <f>ROUND(I329*H329,2)</f>
        <v>0</v>
      </c>
      <c r="K329" s="145"/>
      <c r="L329" s="32"/>
      <c r="M329" s="146" t="s">
        <v>1</v>
      </c>
      <c r="N329" s="147" t="s">
        <v>38</v>
      </c>
      <c r="P329" s="148">
        <f>O329*H329</f>
        <v>0</v>
      </c>
      <c r="Q329" s="148">
        <v>1.1499999999999999</v>
      </c>
      <c r="R329" s="148">
        <f>Q329*H329</f>
        <v>1962.8199999999997</v>
      </c>
      <c r="S329" s="148">
        <v>0</v>
      </c>
      <c r="T329" s="149">
        <f>S329*H329</f>
        <v>0</v>
      </c>
      <c r="AR329" s="150" t="s">
        <v>236</v>
      </c>
      <c r="AT329" s="150" t="s">
        <v>208</v>
      </c>
      <c r="AU329" s="150" t="s">
        <v>91</v>
      </c>
      <c r="AY329" s="17" t="s">
        <v>207</v>
      </c>
      <c r="BE329" s="151">
        <f>IF(N329="základná",J329,0)</f>
        <v>0</v>
      </c>
      <c r="BF329" s="151">
        <f>IF(N329="znížená",J329,0)</f>
        <v>0</v>
      </c>
      <c r="BG329" s="151">
        <f>IF(N329="zákl. prenesená",J329,0)</f>
        <v>0</v>
      </c>
      <c r="BH329" s="151">
        <f>IF(N329="zníž. prenesená",J329,0)</f>
        <v>0</v>
      </c>
      <c r="BI329" s="151">
        <f>IF(N329="nulová",J329,0)</f>
        <v>0</v>
      </c>
      <c r="BJ329" s="17" t="s">
        <v>91</v>
      </c>
      <c r="BK329" s="151">
        <f>ROUND(I329*H329,2)</f>
        <v>0</v>
      </c>
      <c r="BL329" s="17" t="s">
        <v>236</v>
      </c>
      <c r="BM329" s="150" t="s">
        <v>1606</v>
      </c>
    </row>
    <row r="330" spans="2:65" s="11" customFormat="1" x14ac:dyDescent="0.2">
      <c r="B330" s="152"/>
      <c r="D330" s="153" t="s">
        <v>214</v>
      </c>
      <c r="E330" s="154" t="s">
        <v>1</v>
      </c>
      <c r="F330" s="155" t="s">
        <v>1607</v>
      </c>
      <c r="H330" s="156">
        <v>1706.8</v>
      </c>
      <c r="I330" s="157"/>
      <c r="L330" s="152"/>
      <c r="M330" s="158"/>
      <c r="T330" s="159"/>
      <c r="AT330" s="154" t="s">
        <v>214</v>
      </c>
      <c r="AU330" s="154" t="s">
        <v>91</v>
      </c>
      <c r="AV330" s="11" t="s">
        <v>91</v>
      </c>
      <c r="AW330" s="11" t="s">
        <v>29</v>
      </c>
      <c r="AX330" s="11" t="s">
        <v>80</v>
      </c>
      <c r="AY330" s="154" t="s">
        <v>207</v>
      </c>
    </row>
    <row r="331" spans="2:65" s="1" customFormat="1" ht="24.15" customHeight="1" x14ac:dyDescent="0.2">
      <c r="B331" s="137"/>
      <c r="C331" s="138" t="s">
        <v>244</v>
      </c>
      <c r="D331" s="194" t="s">
        <v>208</v>
      </c>
      <c r="E331" s="139" t="s">
        <v>1608</v>
      </c>
      <c r="F331" s="140" t="s">
        <v>1609</v>
      </c>
      <c r="G331" s="141" t="s">
        <v>235</v>
      </c>
      <c r="H331" s="142">
        <v>129.1</v>
      </c>
      <c r="I331" s="143"/>
      <c r="J331" s="144">
        <f>ROUND(I331*H331,2)</f>
        <v>0</v>
      </c>
      <c r="K331" s="145"/>
      <c r="L331" s="32"/>
      <c r="M331" s="146" t="s">
        <v>1</v>
      </c>
      <c r="N331" s="147" t="s">
        <v>38</v>
      </c>
      <c r="P331" s="148">
        <f>O331*H331</f>
        <v>0</v>
      </c>
      <c r="Q331" s="148">
        <v>0.57499999999999996</v>
      </c>
      <c r="R331" s="148">
        <f>Q331*H331</f>
        <v>74.232499999999987</v>
      </c>
      <c r="S331" s="148">
        <v>0</v>
      </c>
      <c r="T331" s="149">
        <f>S331*H331</f>
        <v>0</v>
      </c>
      <c r="AR331" s="150" t="s">
        <v>236</v>
      </c>
      <c r="AT331" s="150" t="s">
        <v>208</v>
      </c>
      <c r="AU331" s="150" t="s">
        <v>91</v>
      </c>
      <c r="AY331" s="17" t="s">
        <v>207</v>
      </c>
      <c r="BE331" s="151">
        <f>IF(N331="základná",J331,0)</f>
        <v>0</v>
      </c>
      <c r="BF331" s="151">
        <f>IF(N331="znížená",J331,0)</f>
        <v>0</v>
      </c>
      <c r="BG331" s="151">
        <f>IF(N331="zákl. prenesená",J331,0)</f>
        <v>0</v>
      </c>
      <c r="BH331" s="151">
        <f>IF(N331="zníž. prenesená",J331,0)</f>
        <v>0</v>
      </c>
      <c r="BI331" s="151">
        <f>IF(N331="nulová",J331,0)</f>
        <v>0</v>
      </c>
      <c r="BJ331" s="17" t="s">
        <v>91</v>
      </c>
      <c r="BK331" s="151">
        <f>ROUND(I331*H331,2)</f>
        <v>0</v>
      </c>
      <c r="BL331" s="17" t="s">
        <v>236</v>
      </c>
      <c r="BM331" s="150" t="s">
        <v>1610</v>
      </c>
    </row>
    <row r="332" spans="2:65" s="11" customFormat="1" x14ac:dyDescent="0.2">
      <c r="B332" s="152"/>
      <c r="D332" s="153" t="s">
        <v>214</v>
      </c>
      <c r="E332" s="154" t="s">
        <v>1</v>
      </c>
      <c r="F332" s="155" t="s">
        <v>1611</v>
      </c>
      <c r="H332" s="156">
        <v>129.1</v>
      </c>
      <c r="I332" s="157"/>
      <c r="L332" s="152"/>
      <c r="M332" s="158"/>
      <c r="T332" s="159"/>
      <c r="AT332" s="154" t="s">
        <v>214</v>
      </c>
      <c r="AU332" s="154" t="s">
        <v>91</v>
      </c>
      <c r="AV332" s="11" t="s">
        <v>91</v>
      </c>
      <c r="AW332" s="11" t="s">
        <v>29</v>
      </c>
      <c r="AX332" s="11" t="s">
        <v>80</v>
      </c>
      <c r="AY332" s="154" t="s">
        <v>207</v>
      </c>
    </row>
    <row r="333" spans="2:65" s="1" customFormat="1" ht="33" customHeight="1" x14ac:dyDescent="0.2">
      <c r="B333" s="137"/>
      <c r="C333" s="138" t="s">
        <v>251</v>
      </c>
      <c r="D333" s="194" t="s">
        <v>208</v>
      </c>
      <c r="E333" s="139" t="s">
        <v>1303</v>
      </c>
      <c r="F333" s="140" t="s">
        <v>1304</v>
      </c>
      <c r="G333" s="141" t="s">
        <v>235</v>
      </c>
      <c r="H333" s="142">
        <v>120.5</v>
      </c>
      <c r="I333" s="143"/>
      <c r="J333" s="144">
        <f>ROUND(I333*H333,2)</f>
        <v>0</v>
      </c>
      <c r="K333" s="145"/>
      <c r="L333" s="32"/>
      <c r="M333" s="146" t="s">
        <v>1</v>
      </c>
      <c r="N333" s="147" t="s">
        <v>38</v>
      </c>
      <c r="P333" s="148">
        <f>O333*H333</f>
        <v>0</v>
      </c>
      <c r="Q333" s="148">
        <v>0.47349000000000002</v>
      </c>
      <c r="R333" s="148">
        <f>Q333*H333</f>
        <v>57.055545000000002</v>
      </c>
      <c r="S333" s="148">
        <v>0</v>
      </c>
      <c r="T333" s="149">
        <f>S333*H333</f>
        <v>0</v>
      </c>
      <c r="AR333" s="150" t="s">
        <v>236</v>
      </c>
      <c r="AT333" s="150" t="s">
        <v>208</v>
      </c>
      <c r="AU333" s="150" t="s">
        <v>91</v>
      </c>
      <c r="AY333" s="17" t="s">
        <v>207</v>
      </c>
      <c r="BE333" s="151">
        <f>IF(N333="základná",J333,0)</f>
        <v>0</v>
      </c>
      <c r="BF333" s="151">
        <f>IF(N333="znížená",J333,0)</f>
        <v>0</v>
      </c>
      <c r="BG333" s="151">
        <f>IF(N333="zákl. prenesená",J333,0)</f>
        <v>0</v>
      </c>
      <c r="BH333" s="151">
        <f>IF(N333="zníž. prenesená",J333,0)</f>
        <v>0</v>
      </c>
      <c r="BI333" s="151">
        <f>IF(N333="nulová",J333,0)</f>
        <v>0</v>
      </c>
      <c r="BJ333" s="17" t="s">
        <v>91</v>
      </c>
      <c r="BK333" s="151">
        <f>ROUND(I333*H333,2)</f>
        <v>0</v>
      </c>
      <c r="BL333" s="17" t="s">
        <v>236</v>
      </c>
      <c r="BM333" s="150" t="s">
        <v>1612</v>
      </c>
    </row>
    <row r="334" spans="2:65" s="11" customFormat="1" x14ac:dyDescent="0.2">
      <c r="B334" s="152"/>
      <c r="D334" s="153" t="s">
        <v>214</v>
      </c>
      <c r="E334" s="154" t="s">
        <v>1</v>
      </c>
      <c r="F334" s="155" t="s">
        <v>1613</v>
      </c>
      <c r="H334" s="156">
        <v>120.5</v>
      </c>
      <c r="I334" s="157"/>
      <c r="L334" s="152"/>
      <c r="M334" s="158"/>
      <c r="T334" s="159"/>
      <c r="AT334" s="154" t="s">
        <v>214</v>
      </c>
      <c r="AU334" s="154" t="s">
        <v>91</v>
      </c>
      <c r="AV334" s="11" t="s">
        <v>91</v>
      </c>
      <c r="AW334" s="11" t="s">
        <v>29</v>
      </c>
      <c r="AX334" s="11" t="s">
        <v>80</v>
      </c>
      <c r="AY334" s="154" t="s">
        <v>207</v>
      </c>
    </row>
    <row r="335" spans="2:65" s="1" customFormat="1" ht="37.799999999999997" customHeight="1" x14ac:dyDescent="0.2">
      <c r="B335" s="137"/>
      <c r="C335" s="138" t="s">
        <v>257</v>
      </c>
      <c r="D335" s="198" t="s">
        <v>208</v>
      </c>
      <c r="E335" s="139" t="s">
        <v>1309</v>
      </c>
      <c r="F335" s="140" t="s">
        <v>1310</v>
      </c>
      <c r="G335" s="141" t="s">
        <v>235</v>
      </c>
      <c r="H335" s="142">
        <v>752.6</v>
      </c>
      <c r="I335" s="143"/>
      <c r="J335" s="144">
        <f>ROUND(I335*H335,2)</f>
        <v>0</v>
      </c>
      <c r="K335" s="145"/>
      <c r="L335" s="32"/>
      <c r="M335" s="146" t="s">
        <v>1</v>
      </c>
      <c r="N335" s="147" t="s">
        <v>38</v>
      </c>
      <c r="P335" s="148">
        <f>O335*H335</f>
        <v>0</v>
      </c>
      <c r="Q335" s="148">
        <v>0.44762000000000002</v>
      </c>
      <c r="R335" s="148">
        <f>Q335*H335</f>
        <v>336.87881200000004</v>
      </c>
      <c r="S335" s="148">
        <v>0</v>
      </c>
      <c r="T335" s="149">
        <f>S335*H335</f>
        <v>0</v>
      </c>
      <c r="AR335" s="150" t="s">
        <v>236</v>
      </c>
      <c r="AT335" s="150" t="s">
        <v>208</v>
      </c>
      <c r="AU335" s="150" t="s">
        <v>91</v>
      </c>
      <c r="AY335" s="17" t="s">
        <v>207</v>
      </c>
      <c r="BE335" s="151">
        <f>IF(N335="základná",J335,0)</f>
        <v>0</v>
      </c>
      <c r="BF335" s="151">
        <f>IF(N335="znížená",J335,0)</f>
        <v>0</v>
      </c>
      <c r="BG335" s="151">
        <f>IF(N335="zákl. prenesená",J335,0)</f>
        <v>0</v>
      </c>
      <c r="BH335" s="151">
        <f>IF(N335="zníž. prenesená",J335,0)</f>
        <v>0</v>
      </c>
      <c r="BI335" s="151">
        <f>IF(N335="nulová",J335,0)</f>
        <v>0</v>
      </c>
      <c r="BJ335" s="17" t="s">
        <v>91</v>
      </c>
      <c r="BK335" s="151">
        <f>ROUND(I335*H335,2)</f>
        <v>0</v>
      </c>
      <c r="BL335" s="17" t="s">
        <v>236</v>
      </c>
      <c r="BM335" s="150" t="s">
        <v>1614</v>
      </c>
    </row>
    <row r="336" spans="2:65" s="11" customFormat="1" x14ac:dyDescent="0.2">
      <c r="B336" s="152"/>
      <c r="D336" s="153" t="s">
        <v>214</v>
      </c>
      <c r="E336" s="154" t="s">
        <v>1</v>
      </c>
      <c r="F336" s="155" t="s">
        <v>1615</v>
      </c>
      <c r="H336" s="156">
        <v>752.6</v>
      </c>
      <c r="I336" s="157"/>
      <c r="L336" s="152"/>
      <c r="M336" s="158"/>
      <c r="T336" s="159"/>
      <c r="AT336" s="154" t="s">
        <v>214</v>
      </c>
      <c r="AU336" s="154" t="s">
        <v>91</v>
      </c>
      <c r="AV336" s="11" t="s">
        <v>91</v>
      </c>
      <c r="AW336" s="11" t="s">
        <v>29</v>
      </c>
      <c r="AX336" s="11" t="s">
        <v>80</v>
      </c>
      <c r="AY336" s="154" t="s">
        <v>207</v>
      </c>
    </row>
    <row r="337" spans="2:65" s="1" customFormat="1" ht="37.799999999999997" customHeight="1" x14ac:dyDescent="0.2">
      <c r="B337" s="137"/>
      <c r="C337" s="138" t="s">
        <v>262</v>
      </c>
      <c r="D337" s="204" t="s">
        <v>208</v>
      </c>
      <c r="E337" s="139" t="s">
        <v>817</v>
      </c>
      <c r="F337" s="140" t="s">
        <v>818</v>
      </c>
      <c r="G337" s="141" t="s">
        <v>235</v>
      </c>
      <c r="H337" s="142">
        <v>8161</v>
      </c>
      <c r="I337" s="143"/>
      <c r="J337" s="144">
        <f>ROUND(I337*H337,2)</f>
        <v>0</v>
      </c>
      <c r="K337" s="145"/>
      <c r="L337" s="32"/>
      <c r="M337" s="146" t="s">
        <v>1</v>
      </c>
      <c r="N337" s="147" t="s">
        <v>38</v>
      </c>
      <c r="P337" s="148">
        <f>O337*H337</f>
        <v>0</v>
      </c>
      <c r="Q337" s="148">
        <v>0.47117999999999999</v>
      </c>
      <c r="R337" s="148">
        <f>Q337*H337</f>
        <v>3845.2999799999998</v>
      </c>
      <c r="S337" s="148">
        <v>0</v>
      </c>
      <c r="T337" s="149">
        <f>S337*H337</f>
        <v>0</v>
      </c>
      <c r="AR337" s="150" t="s">
        <v>236</v>
      </c>
      <c r="AT337" s="150" t="s">
        <v>208</v>
      </c>
      <c r="AU337" s="150" t="s">
        <v>91</v>
      </c>
      <c r="AY337" s="17" t="s">
        <v>207</v>
      </c>
      <c r="BE337" s="151">
        <f>IF(N337="základná",J337,0)</f>
        <v>0</v>
      </c>
      <c r="BF337" s="151">
        <f>IF(N337="znížená",J337,0)</f>
        <v>0</v>
      </c>
      <c r="BG337" s="151">
        <f>IF(N337="zákl. prenesená",J337,0)</f>
        <v>0</v>
      </c>
      <c r="BH337" s="151">
        <f>IF(N337="zníž. prenesená",J337,0)</f>
        <v>0</v>
      </c>
      <c r="BI337" s="151">
        <f>IF(N337="nulová",J337,0)</f>
        <v>0</v>
      </c>
      <c r="BJ337" s="17" t="s">
        <v>91</v>
      </c>
      <c r="BK337" s="151">
        <f>ROUND(I337*H337,2)</f>
        <v>0</v>
      </c>
      <c r="BL337" s="17" t="s">
        <v>236</v>
      </c>
      <c r="BM337" s="150" t="s">
        <v>1616</v>
      </c>
    </row>
    <row r="338" spans="2:65" s="11" customFormat="1" x14ac:dyDescent="0.2">
      <c r="B338" s="152"/>
      <c r="D338" s="153" t="s">
        <v>214</v>
      </c>
      <c r="E338" s="154" t="s">
        <v>1</v>
      </c>
      <c r="F338" s="155" t="s">
        <v>1617</v>
      </c>
      <c r="H338" s="156">
        <v>8161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80</v>
      </c>
      <c r="AY338" s="154" t="s">
        <v>207</v>
      </c>
    </row>
    <row r="339" spans="2:65" s="1" customFormat="1" ht="24.15" customHeight="1" x14ac:dyDescent="0.2">
      <c r="B339" s="137"/>
      <c r="C339" s="138" t="s">
        <v>266</v>
      </c>
      <c r="D339" s="138" t="s">
        <v>208</v>
      </c>
      <c r="E339" s="139" t="s">
        <v>1313</v>
      </c>
      <c r="F339" s="140" t="s">
        <v>1314</v>
      </c>
      <c r="G339" s="141" t="s">
        <v>235</v>
      </c>
      <c r="H339" s="142">
        <v>2313</v>
      </c>
      <c r="I339" s="143"/>
      <c r="J339" s="144">
        <f>ROUND(I339*H339,2)</f>
        <v>0</v>
      </c>
      <c r="K339" s="145"/>
      <c r="L339" s="32"/>
      <c r="M339" s="146" t="s">
        <v>1</v>
      </c>
      <c r="N339" s="147" t="s">
        <v>38</v>
      </c>
      <c r="P339" s="148">
        <f>O339*H339</f>
        <v>0</v>
      </c>
      <c r="Q339" s="148">
        <v>0.18776000000000001</v>
      </c>
      <c r="R339" s="148">
        <f>Q339*H339</f>
        <v>434.28888000000001</v>
      </c>
      <c r="S339" s="148">
        <v>0</v>
      </c>
      <c r="T339" s="149">
        <f>S339*H339</f>
        <v>0</v>
      </c>
      <c r="AR339" s="150" t="s">
        <v>236</v>
      </c>
      <c r="AT339" s="150" t="s">
        <v>208</v>
      </c>
      <c r="AU339" s="150" t="s">
        <v>91</v>
      </c>
      <c r="AY339" s="17" t="s">
        <v>207</v>
      </c>
      <c r="BE339" s="151">
        <f>IF(N339="základná",J339,0)</f>
        <v>0</v>
      </c>
      <c r="BF339" s="151">
        <f>IF(N339="znížená",J339,0)</f>
        <v>0</v>
      </c>
      <c r="BG339" s="151">
        <f>IF(N339="zákl. prenesená",J339,0)</f>
        <v>0</v>
      </c>
      <c r="BH339" s="151">
        <f>IF(N339="zníž. prenesená",J339,0)</f>
        <v>0</v>
      </c>
      <c r="BI339" s="151">
        <f>IF(N339="nulová",J339,0)</f>
        <v>0</v>
      </c>
      <c r="BJ339" s="17" t="s">
        <v>91</v>
      </c>
      <c r="BK339" s="151">
        <f>ROUND(I339*H339,2)</f>
        <v>0</v>
      </c>
      <c r="BL339" s="17" t="s">
        <v>236</v>
      </c>
      <c r="BM339" s="150" t="s">
        <v>1618</v>
      </c>
    </row>
    <row r="340" spans="2:65" s="11" customFormat="1" x14ac:dyDescent="0.2">
      <c r="B340" s="152"/>
      <c r="D340" s="153" t="s">
        <v>214</v>
      </c>
      <c r="E340" s="154" t="s">
        <v>1</v>
      </c>
      <c r="F340" s="155" t="s">
        <v>1619</v>
      </c>
      <c r="H340" s="156">
        <v>2313</v>
      </c>
      <c r="I340" s="157"/>
      <c r="L340" s="152"/>
      <c r="M340" s="158"/>
      <c r="T340" s="159"/>
      <c r="AT340" s="154" t="s">
        <v>214</v>
      </c>
      <c r="AU340" s="154" t="s">
        <v>91</v>
      </c>
      <c r="AV340" s="11" t="s">
        <v>91</v>
      </c>
      <c r="AW340" s="11" t="s">
        <v>29</v>
      </c>
      <c r="AX340" s="11" t="s">
        <v>80</v>
      </c>
      <c r="AY340" s="154" t="s">
        <v>207</v>
      </c>
    </row>
    <row r="341" spans="2:65" s="1" customFormat="1" ht="21.75" customHeight="1" x14ac:dyDescent="0.2">
      <c r="B341" s="137"/>
      <c r="C341" s="138" t="s">
        <v>281</v>
      </c>
      <c r="D341" s="138" t="s">
        <v>208</v>
      </c>
      <c r="E341" s="139" t="s">
        <v>1317</v>
      </c>
      <c r="F341" s="140" t="s">
        <v>1318</v>
      </c>
      <c r="G341" s="141" t="s">
        <v>269</v>
      </c>
      <c r="H341" s="142">
        <v>648.29999999999995</v>
      </c>
      <c r="I341" s="143"/>
      <c r="J341" s="144">
        <f>ROUND(I341*H341,2)</f>
        <v>0</v>
      </c>
      <c r="K341" s="145"/>
      <c r="L341" s="32"/>
      <c r="M341" s="146" t="s">
        <v>1</v>
      </c>
      <c r="N341" s="147" t="s">
        <v>38</v>
      </c>
      <c r="P341" s="148">
        <f>O341*H341</f>
        <v>0</v>
      </c>
      <c r="Q341" s="148">
        <v>0</v>
      </c>
      <c r="R341" s="148">
        <f>Q341*H341</f>
        <v>0</v>
      </c>
      <c r="S341" s="148">
        <v>0</v>
      </c>
      <c r="T341" s="149">
        <f>S341*H341</f>
        <v>0</v>
      </c>
      <c r="AR341" s="150" t="s">
        <v>236</v>
      </c>
      <c r="AT341" s="150" t="s">
        <v>208</v>
      </c>
      <c r="AU341" s="150" t="s">
        <v>91</v>
      </c>
      <c r="AY341" s="17" t="s">
        <v>207</v>
      </c>
      <c r="BE341" s="151">
        <f>IF(N341="základná",J341,0)</f>
        <v>0</v>
      </c>
      <c r="BF341" s="151">
        <f>IF(N341="znížená",J341,0)</f>
        <v>0</v>
      </c>
      <c r="BG341" s="151">
        <f>IF(N341="zákl. prenesená",J341,0)</f>
        <v>0</v>
      </c>
      <c r="BH341" s="151">
        <f>IF(N341="zníž. prenesená",J341,0)</f>
        <v>0</v>
      </c>
      <c r="BI341" s="151">
        <f>IF(N341="nulová",J341,0)</f>
        <v>0</v>
      </c>
      <c r="BJ341" s="17" t="s">
        <v>91</v>
      </c>
      <c r="BK341" s="151">
        <f>ROUND(I341*H341,2)</f>
        <v>0</v>
      </c>
      <c r="BL341" s="17" t="s">
        <v>236</v>
      </c>
      <c r="BM341" s="150" t="s">
        <v>1620</v>
      </c>
    </row>
    <row r="342" spans="2:65" s="1" customFormat="1" ht="19.2" x14ac:dyDescent="0.2">
      <c r="B342" s="32"/>
      <c r="D342" s="153" t="s">
        <v>220</v>
      </c>
      <c r="F342" s="160" t="s">
        <v>1320</v>
      </c>
      <c r="I342" s="161"/>
      <c r="L342" s="32"/>
      <c r="M342" s="162"/>
      <c r="T342" s="59"/>
      <c r="AT342" s="17" t="s">
        <v>220</v>
      </c>
      <c r="AU342" s="17" t="s">
        <v>91</v>
      </c>
    </row>
    <row r="343" spans="2:65" s="11" customFormat="1" x14ac:dyDescent="0.2">
      <c r="B343" s="152"/>
      <c r="D343" s="153" t="s">
        <v>214</v>
      </c>
      <c r="E343" s="154" t="s">
        <v>1</v>
      </c>
      <c r="F343" s="155" t="s">
        <v>1621</v>
      </c>
      <c r="H343" s="156">
        <v>648.29999999999995</v>
      </c>
      <c r="I343" s="157"/>
      <c r="L343" s="152"/>
      <c r="M343" s="158"/>
      <c r="T343" s="159"/>
      <c r="AT343" s="154" t="s">
        <v>214</v>
      </c>
      <c r="AU343" s="154" t="s">
        <v>91</v>
      </c>
      <c r="AV343" s="11" t="s">
        <v>91</v>
      </c>
      <c r="AW343" s="11" t="s">
        <v>29</v>
      </c>
      <c r="AX343" s="11" t="s">
        <v>80</v>
      </c>
      <c r="AY343" s="154" t="s">
        <v>207</v>
      </c>
    </row>
    <row r="344" spans="2:65" s="1" customFormat="1" ht="33" customHeight="1" x14ac:dyDescent="0.2">
      <c r="B344" s="137"/>
      <c r="C344" s="138" t="s">
        <v>286</v>
      </c>
      <c r="D344" s="204" t="s">
        <v>208</v>
      </c>
      <c r="E344" s="139" t="s">
        <v>829</v>
      </c>
      <c r="F344" s="140" t="s">
        <v>830</v>
      </c>
      <c r="G344" s="141" t="s">
        <v>235</v>
      </c>
      <c r="H344" s="142">
        <v>8080.5</v>
      </c>
      <c r="I344" s="143"/>
      <c r="J344" s="144">
        <f>ROUND(I344*H344,2)</f>
        <v>0</v>
      </c>
      <c r="K344" s="145"/>
      <c r="L344" s="32"/>
      <c r="M344" s="146" t="s">
        <v>1</v>
      </c>
      <c r="N344" s="147" t="s">
        <v>38</v>
      </c>
      <c r="P344" s="148">
        <f>O344*H344</f>
        <v>0</v>
      </c>
      <c r="Q344" s="148">
        <v>6.0099999999999997E-3</v>
      </c>
      <c r="R344" s="148">
        <f>Q344*H344</f>
        <v>48.563804999999995</v>
      </c>
      <c r="S344" s="148">
        <v>0</v>
      </c>
      <c r="T344" s="149">
        <f>S344*H344</f>
        <v>0</v>
      </c>
      <c r="AR344" s="150" t="s">
        <v>236</v>
      </c>
      <c r="AT344" s="150" t="s">
        <v>208</v>
      </c>
      <c r="AU344" s="150" t="s">
        <v>91</v>
      </c>
      <c r="AY344" s="17" t="s">
        <v>207</v>
      </c>
      <c r="BE344" s="151">
        <f>IF(N344="základná",J344,0)</f>
        <v>0</v>
      </c>
      <c r="BF344" s="151">
        <f>IF(N344="znížená",J344,0)</f>
        <v>0</v>
      </c>
      <c r="BG344" s="151">
        <f>IF(N344="zákl. prenesená",J344,0)</f>
        <v>0</v>
      </c>
      <c r="BH344" s="151">
        <f>IF(N344="zníž. prenesená",J344,0)</f>
        <v>0</v>
      </c>
      <c r="BI344" s="151">
        <f>IF(N344="nulová",J344,0)</f>
        <v>0</v>
      </c>
      <c r="BJ344" s="17" t="s">
        <v>91</v>
      </c>
      <c r="BK344" s="151">
        <f>ROUND(I344*H344,2)</f>
        <v>0</v>
      </c>
      <c r="BL344" s="17" t="s">
        <v>236</v>
      </c>
      <c r="BM344" s="150" t="s">
        <v>1622</v>
      </c>
    </row>
    <row r="345" spans="2:65" s="11" customFormat="1" x14ac:dyDescent="0.2">
      <c r="B345" s="152"/>
      <c r="D345" s="153" t="s">
        <v>214</v>
      </c>
      <c r="E345" s="154" t="s">
        <v>1</v>
      </c>
      <c r="F345" s="155" t="s">
        <v>1623</v>
      </c>
      <c r="H345" s="156">
        <v>8080.5</v>
      </c>
      <c r="I345" s="157"/>
      <c r="L345" s="152"/>
      <c r="M345" s="158"/>
      <c r="T345" s="159"/>
      <c r="AT345" s="154" t="s">
        <v>214</v>
      </c>
      <c r="AU345" s="154" t="s">
        <v>91</v>
      </c>
      <c r="AV345" s="11" t="s">
        <v>91</v>
      </c>
      <c r="AW345" s="11" t="s">
        <v>29</v>
      </c>
      <c r="AX345" s="11" t="s">
        <v>80</v>
      </c>
      <c r="AY345" s="154" t="s">
        <v>207</v>
      </c>
    </row>
    <row r="346" spans="2:65" s="1" customFormat="1" ht="33" customHeight="1" x14ac:dyDescent="0.2">
      <c r="B346" s="137"/>
      <c r="C346" s="138" t="s">
        <v>901</v>
      </c>
      <c r="D346" s="204" t="s">
        <v>208</v>
      </c>
      <c r="E346" s="139" t="s">
        <v>832</v>
      </c>
      <c r="F346" s="140" t="s">
        <v>833</v>
      </c>
      <c r="G346" s="141" t="s">
        <v>235</v>
      </c>
      <c r="H346" s="142">
        <v>8066.5</v>
      </c>
      <c r="I346" s="143"/>
      <c r="J346" s="144">
        <f>ROUND(I346*H346,2)</f>
        <v>0</v>
      </c>
      <c r="K346" s="145"/>
      <c r="L346" s="32"/>
      <c r="M346" s="146" t="s">
        <v>1</v>
      </c>
      <c r="N346" s="147" t="s">
        <v>38</v>
      </c>
      <c r="P346" s="148">
        <f>O346*H346</f>
        <v>0</v>
      </c>
      <c r="Q346" s="148">
        <v>5.1000000000000004E-4</v>
      </c>
      <c r="R346" s="148">
        <f>Q346*H346</f>
        <v>4.1139150000000004</v>
      </c>
      <c r="S346" s="148">
        <v>0</v>
      </c>
      <c r="T346" s="149">
        <f>S346*H346</f>
        <v>0</v>
      </c>
      <c r="AR346" s="150" t="s">
        <v>236</v>
      </c>
      <c r="AT346" s="150" t="s">
        <v>208</v>
      </c>
      <c r="AU346" s="150" t="s">
        <v>91</v>
      </c>
      <c r="AY346" s="17" t="s">
        <v>207</v>
      </c>
      <c r="BE346" s="151">
        <f>IF(N346="základná",J346,0)</f>
        <v>0</v>
      </c>
      <c r="BF346" s="151">
        <f>IF(N346="znížená",J346,0)</f>
        <v>0</v>
      </c>
      <c r="BG346" s="151">
        <f>IF(N346="zákl. prenesená",J346,0)</f>
        <v>0</v>
      </c>
      <c r="BH346" s="151">
        <f>IF(N346="zníž. prenesená",J346,0)</f>
        <v>0</v>
      </c>
      <c r="BI346" s="151">
        <f>IF(N346="nulová",J346,0)</f>
        <v>0</v>
      </c>
      <c r="BJ346" s="17" t="s">
        <v>91</v>
      </c>
      <c r="BK346" s="151">
        <f>ROUND(I346*H346,2)</f>
        <v>0</v>
      </c>
      <c r="BL346" s="17" t="s">
        <v>236</v>
      </c>
      <c r="BM346" s="150" t="s">
        <v>1624</v>
      </c>
    </row>
    <row r="347" spans="2:65" s="11" customFormat="1" x14ac:dyDescent="0.2">
      <c r="B347" s="152"/>
      <c r="D347" s="153" t="s">
        <v>214</v>
      </c>
      <c r="E347" s="154" t="s">
        <v>1</v>
      </c>
      <c r="F347" s="155" t="s">
        <v>1625</v>
      </c>
      <c r="H347" s="156">
        <v>8066.5</v>
      </c>
      <c r="I347" s="157"/>
      <c r="L347" s="152"/>
      <c r="M347" s="158"/>
      <c r="T347" s="159"/>
      <c r="AT347" s="154" t="s">
        <v>214</v>
      </c>
      <c r="AU347" s="154" t="s">
        <v>91</v>
      </c>
      <c r="AV347" s="11" t="s">
        <v>91</v>
      </c>
      <c r="AW347" s="11" t="s">
        <v>29</v>
      </c>
      <c r="AX347" s="11" t="s">
        <v>80</v>
      </c>
      <c r="AY347" s="154" t="s">
        <v>207</v>
      </c>
    </row>
    <row r="348" spans="2:65" s="1" customFormat="1" ht="33" customHeight="1" x14ac:dyDescent="0.2">
      <c r="B348" s="137"/>
      <c r="C348" s="138" t="s">
        <v>904</v>
      </c>
      <c r="D348" s="204" t="s">
        <v>208</v>
      </c>
      <c r="E348" s="139" t="s">
        <v>832</v>
      </c>
      <c r="F348" s="140" t="s">
        <v>833</v>
      </c>
      <c r="G348" s="141" t="s">
        <v>235</v>
      </c>
      <c r="H348" s="142">
        <v>8052</v>
      </c>
      <c r="I348" s="143"/>
      <c r="J348" s="144">
        <f>ROUND(I348*H348,2)</f>
        <v>0</v>
      </c>
      <c r="K348" s="145"/>
      <c r="L348" s="32"/>
      <c r="M348" s="146" t="s">
        <v>1</v>
      </c>
      <c r="N348" s="147" t="s">
        <v>38</v>
      </c>
      <c r="P348" s="148">
        <f>O348*H348</f>
        <v>0</v>
      </c>
      <c r="Q348" s="148">
        <v>5.1000000000000004E-4</v>
      </c>
      <c r="R348" s="148">
        <f>Q348*H348</f>
        <v>4.1065200000000006</v>
      </c>
      <c r="S348" s="148">
        <v>0</v>
      </c>
      <c r="T348" s="149">
        <f>S348*H348</f>
        <v>0</v>
      </c>
      <c r="AR348" s="150" t="s">
        <v>236</v>
      </c>
      <c r="AT348" s="150" t="s">
        <v>208</v>
      </c>
      <c r="AU348" s="150" t="s">
        <v>91</v>
      </c>
      <c r="AY348" s="17" t="s">
        <v>207</v>
      </c>
      <c r="BE348" s="151">
        <f>IF(N348="základná",J348,0)</f>
        <v>0</v>
      </c>
      <c r="BF348" s="151">
        <f>IF(N348="znížená",J348,0)</f>
        <v>0</v>
      </c>
      <c r="BG348" s="151">
        <f>IF(N348="zákl. prenesená",J348,0)</f>
        <v>0</v>
      </c>
      <c r="BH348" s="151">
        <f>IF(N348="zníž. prenesená",J348,0)</f>
        <v>0</v>
      </c>
      <c r="BI348" s="151">
        <f>IF(N348="nulová",J348,0)</f>
        <v>0</v>
      </c>
      <c r="BJ348" s="17" t="s">
        <v>91</v>
      </c>
      <c r="BK348" s="151">
        <f>ROUND(I348*H348,2)</f>
        <v>0</v>
      </c>
      <c r="BL348" s="17" t="s">
        <v>236</v>
      </c>
      <c r="BM348" s="150" t="s">
        <v>1626</v>
      </c>
    </row>
    <row r="349" spans="2:65" s="11" customFormat="1" x14ac:dyDescent="0.2">
      <c r="B349" s="152"/>
      <c r="D349" s="153" t="s">
        <v>214</v>
      </c>
      <c r="E349" s="154" t="s">
        <v>1</v>
      </c>
      <c r="F349" s="155" t="s">
        <v>1627</v>
      </c>
      <c r="H349" s="156">
        <v>8052</v>
      </c>
      <c r="I349" s="157"/>
      <c r="L349" s="152"/>
      <c r="M349" s="158"/>
      <c r="T349" s="159"/>
      <c r="AT349" s="154" t="s">
        <v>214</v>
      </c>
      <c r="AU349" s="154" t="s">
        <v>91</v>
      </c>
      <c r="AV349" s="11" t="s">
        <v>91</v>
      </c>
      <c r="AW349" s="11" t="s">
        <v>29</v>
      </c>
      <c r="AX349" s="11" t="s">
        <v>80</v>
      </c>
      <c r="AY349" s="154" t="s">
        <v>207</v>
      </c>
    </row>
    <row r="350" spans="2:65" s="1" customFormat="1" ht="33" customHeight="1" x14ac:dyDescent="0.2">
      <c r="B350" s="137"/>
      <c r="C350" s="138" t="s">
        <v>908</v>
      </c>
      <c r="D350" s="197" t="s">
        <v>208</v>
      </c>
      <c r="E350" s="139" t="s">
        <v>832</v>
      </c>
      <c r="F350" s="140" t="s">
        <v>833</v>
      </c>
      <c r="G350" s="141" t="s">
        <v>235</v>
      </c>
      <c r="H350" s="142">
        <v>55.4</v>
      </c>
      <c r="I350" s="143"/>
      <c r="J350" s="144">
        <f>ROUND(I350*H350,2)</f>
        <v>0</v>
      </c>
      <c r="K350" s="145"/>
      <c r="L350" s="32"/>
      <c r="M350" s="146" t="s">
        <v>1</v>
      </c>
      <c r="N350" s="147" t="s">
        <v>38</v>
      </c>
      <c r="P350" s="148">
        <f>O350*H350</f>
        <v>0</v>
      </c>
      <c r="Q350" s="148">
        <v>5.1000000000000004E-4</v>
      </c>
      <c r="R350" s="148">
        <f>Q350*H350</f>
        <v>2.8254000000000001E-2</v>
      </c>
      <c r="S350" s="148">
        <v>0</v>
      </c>
      <c r="T350" s="149">
        <f>S350*H350</f>
        <v>0</v>
      </c>
      <c r="AR350" s="150" t="s">
        <v>236</v>
      </c>
      <c r="AT350" s="150" t="s">
        <v>208</v>
      </c>
      <c r="AU350" s="150" t="s">
        <v>91</v>
      </c>
      <c r="AY350" s="17" t="s">
        <v>207</v>
      </c>
      <c r="BE350" s="151">
        <f>IF(N350="základná",J350,0)</f>
        <v>0</v>
      </c>
      <c r="BF350" s="151">
        <f>IF(N350="znížená",J350,0)</f>
        <v>0</v>
      </c>
      <c r="BG350" s="151">
        <f>IF(N350="zákl. prenesená",J350,0)</f>
        <v>0</v>
      </c>
      <c r="BH350" s="151">
        <f>IF(N350="zníž. prenesená",J350,0)</f>
        <v>0</v>
      </c>
      <c r="BI350" s="151">
        <f>IF(N350="nulová",J350,0)</f>
        <v>0</v>
      </c>
      <c r="BJ350" s="17" t="s">
        <v>91</v>
      </c>
      <c r="BK350" s="151">
        <f>ROUND(I350*H350,2)</f>
        <v>0</v>
      </c>
      <c r="BL350" s="17" t="s">
        <v>236</v>
      </c>
      <c r="BM350" s="150" t="s">
        <v>1628</v>
      </c>
    </row>
    <row r="351" spans="2:65" s="11" customFormat="1" x14ac:dyDescent="0.2">
      <c r="B351" s="152"/>
      <c r="D351" s="153" t="s">
        <v>214</v>
      </c>
      <c r="E351" s="154" t="s">
        <v>1</v>
      </c>
      <c r="F351" s="155" t="s">
        <v>1629</v>
      </c>
      <c r="H351" s="156">
        <v>55.4</v>
      </c>
      <c r="I351" s="157"/>
      <c r="L351" s="152"/>
      <c r="M351" s="158"/>
      <c r="T351" s="159"/>
      <c r="AT351" s="154" t="s">
        <v>214</v>
      </c>
      <c r="AU351" s="154" t="s">
        <v>91</v>
      </c>
      <c r="AV351" s="11" t="s">
        <v>91</v>
      </c>
      <c r="AW351" s="11" t="s">
        <v>29</v>
      </c>
      <c r="AX351" s="11" t="s">
        <v>80</v>
      </c>
      <c r="AY351" s="154" t="s">
        <v>207</v>
      </c>
    </row>
    <row r="352" spans="2:65" s="1" customFormat="1" ht="33" customHeight="1" x14ac:dyDescent="0.2">
      <c r="B352" s="137"/>
      <c r="C352" s="138" t="s">
        <v>911</v>
      </c>
      <c r="D352" s="204" t="s">
        <v>208</v>
      </c>
      <c r="E352" s="139" t="s">
        <v>1630</v>
      </c>
      <c r="F352" s="140" t="s">
        <v>1631</v>
      </c>
      <c r="G352" s="141" t="s">
        <v>235</v>
      </c>
      <c r="H352" s="142">
        <v>8052</v>
      </c>
      <c r="I352" s="143"/>
      <c r="J352" s="144">
        <f>ROUND(I352*H352,2)</f>
        <v>0</v>
      </c>
      <c r="K352" s="145"/>
      <c r="L352" s="32"/>
      <c r="M352" s="146" t="s">
        <v>1</v>
      </c>
      <c r="N352" s="147" t="s">
        <v>38</v>
      </c>
      <c r="P352" s="148">
        <f>O352*H352</f>
        <v>0</v>
      </c>
      <c r="Q352" s="148">
        <v>9.6680000000000002E-2</v>
      </c>
      <c r="R352" s="148">
        <f>Q352*H352</f>
        <v>778.46735999999999</v>
      </c>
      <c r="S352" s="148">
        <v>0</v>
      </c>
      <c r="T352" s="149">
        <f>S352*H352</f>
        <v>0</v>
      </c>
      <c r="AR352" s="150" t="s">
        <v>236</v>
      </c>
      <c r="AT352" s="150" t="s">
        <v>208</v>
      </c>
      <c r="AU352" s="150" t="s">
        <v>91</v>
      </c>
      <c r="AY352" s="17" t="s">
        <v>207</v>
      </c>
      <c r="BE352" s="151">
        <f>IF(N352="základná",J352,0)</f>
        <v>0</v>
      </c>
      <c r="BF352" s="151">
        <f>IF(N352="znížená",J352,0)</f>
        <v>0</v>
      </c>
      <c r="BG352" s="151">
        <f>IF(N352="zákl. prenesená",J352,0)</f>
        <v>0</v>
      </c>
      <c r="BH352" s="151">
        <f>IF(N352="zníž. prenesená",J352,0)</f>
        <v>0</v>
      </c>
      <c r="BI352" s="151">
        <f>IF(N352="nulová",J352,0)</f>
        <v>0</v>
      </c>
      <c r="BJ352" s="17" t="s">
        <v>91</v>
      </c>
      <c r="BK352" s="151">
        <f>ROUND(I352*H352,2)</f>
        <v>0</v>
      </c>
      <c r="BL352" s="17" t="s">
        <v>236</v>
      </c>
      <c r="BM352" s="150" t="s">
        <v>1632</v>
      </c>
    </row>
    <row r="353" spans="2:65" s="11" customFormat="1" x14ac:dyDescent="0.2">
      <c r="B353" s="152"/>
      <c r="D353" s="153" t="s">
        <v>214</v>
      </c>
      <c r="E353" s="154" t="s">
        <v>1</v>
      </c>
      <c r="F353" s="155" t="s">
        <v>1627</v>
      </c>
      <c r="H353" s="156">
        <v>8052</v>
      </c>
      <c r="I353" s="157"/>
      <c r="L353" s="152"/>
      <c r="M353" s="158"/>
      <c r="T353" s="159"/>
      <c r="AT353" s="154" t="s">
        <v>214</v>
      </c>
      <c r="AU353" s="154" t="s">
        <v>91</v>
      </c>
      <c r="AV353" s="11" t="s">
        <v>91</v>
      </c>
      <c r="AW353" s="11" t="s">
        <v>29</v>
      </c>
      <c r="AX353" s="11" t="s">
        <v>80</v>
      </c>
      <c r="AY353" s="154" t="s">
        <v>207</v>
      </c>
    </row>
    <row r="354" spans="2:65" s="1" customFormat="1" ht="33" customHeight="1" x14ac:dyDescent="0.2">
      <c r="B354" s="137"/>
      <c r="C354" s="138" t="s">
        <v>917</v>
      </c>
      <c r="D354" s="197" t="s">
        <v>208</v>
      </c>
      <c r="E354" s="139" t="s">
        <v>1630</v>
      </c>
      <c r="F354" s="140" t="s">
        <v>1631</v>
      </c>
      <c r="G354" s="141" t="s">
        <v>235</v>
      </c>
      <c r="H354" s="142">
        <v>27.7</v>
      </c>
      <c r="I354" s="143"/>
      <c r="J354" s="144">
        <f>ROUND(I354*H354,2)</f>
        <v>0</v>
      </c>
      <c r="K354" s="145"/>
      <c r="L354" s="32"/>
      <c r="M354" s="146" t="s">
        <v>1</v>
      </c>
      <c r="N354" s="147" t="s">
        <v>38</v>
      </c>
      <c r="P354" s="148">
        <f>O354*H354</f>
        <v>0</v>
      </c>
      <c r="Q354" s="148">
        <v>9.6680000000000002E-2</v>
      </c>
      <c r="R354" s="148">
        <f>Q354*H354</f>
        <v>2.6780360000000001</v>
      </c>
      <c r="S354" s="148">
        <v>0</v>
      </c>
      <c r="T354" s="149">
        <f>S354*H354</f>
        <v>0</v>
      </c>
      <c r="AR354" s="150" t="s">
        <v>236</v>
      </c>
      <c r="AT354" s="150" t="s">
        <v>208</v>
      </c>
      <c r="AU354" s="150" t="s">
        <v>91</v>
      </c>
      <c r="AY354" s="17" t="s">
        <v>207</v>
      </c>
      <c r="BE354" s="151">
        <f>IF(N354="základná",J354,0)</f>
        <v>0</v>
      </c>
      <c r="BF354" s="151">
        <f>IF(N354="znížená",J354,0)</f>
        <v>0</v>
      </c>
      <c r="BG354" s="151">
        <f>IF(N354="zákl. prenesená",J354,0)</f>
        <v>0</v>
      </c>
      <c r="BH354" s="151">
        <f>IF(N354="zníž. prenesená",J354,0)</f>
        <v>0</v>
      </c>
      <c r="BI354" s="151">
        <f>IF(N354="nulová",J354,0)</f>
        <v>0</v>
      </c>
      <c r="BJ354" s="17" t="s">
        <v>91</v>
      </c>
      <c r="BK354" s="151">
        <f>ROUND(I354*H354,2)</f>
        <v>0</v>
      </c>
      <c r="BL354" s="17" t="s">
        <v>236</v>
      </c>
      <c r="BM354" s="150" t="s">
        <v>1633</v>
      </c>
    </row>
    <row r="355" spans="2:65" s="11" customFormat="1" x14ac:dyDescent="0.2">
      <c r="B355" s="152"/>
      <c r="D355" s="153" t="s">
        <v>214</v>
      </c>
      <c r="E355" s="154" t="s">
        <v>1</v>
      </c>
      <c r="F355" s="155" t="s">
        <v>1634</v>
      </c>
      <c r="H355" s="156">
        <v>27.7</v>
      </c>
      <c r="I355" s="157"/>
      <c r="L355" s="152"/>
      <c r="M355" s="158"/>
      <c r="T355" s="159"/>
      <c r="AT355" s="154" t="s">
        <v>214</v>
      </c>
      <c r="AU355" s="154" t="s">
        <v>91</v>
      </c>
      <c r="AV355" s="11" t="s">
        <v>91</v>
      </c>
      <c r="AW355" s="11" t="s">
        <v>29</v>
      </c>
      <c r="AX355" s="11" t="s">
        <v>80</v>
      </c>
      <c r="AY355" s="154" t="s">
        <v>207</v>
      </c>
    </row>
    <row r="356" spans="2:65" s="1" customFormat="1" ht="33" customHeight="1" x14ac:dyDescent="0.2">
      <c r="B356" s="137"/>
      <c r="C356" s="138" t="s">
        <v>921</v>
      </c>
      <c r="D356" s="204" t="s">
        <v>208</v>
      </c>
      <c r="E356" s="139" t="s">
        <v>1635</v>
      </c>
      <c r="F356" s="140" t="s">
        <v>1636</v>
      </c>
      <c r="G356" s="141" t="s">
        <v>235</v>
      </c>
      <c r="H356" s="142">
        <v>8066.5</v>
      </c>
      <c r="I356" s="143"/>
      <c r="J356" s="144">
        <f>ROUND(I356*H356,2)</f>
        <v>0</v>
      </c>
      <c r="K356" s="145"/>
      <c r="L356" s="32"/>
      <c r="M356" s="146" t="s">
        <v>1</v>
      </c>
      <c r="N356" s="147" t="s">
        <v>38</v>
      </c>
      <c r="P356" s="148">
        <f>O356*H356</f>
        <v>0</v>
      </c>
      <c r="Q356" s="148">
        <v>0.15559000000000001</v>
      </c>
      <c r="R356" s="148">
        <f>Q356*H356</f>
        <v>1255.0667350000001</v>
      </c>
      <c r="S356" s="148">
        <v>0</v>
      </c>
      <c r="T356" s="149">
        <f>S356*H356</f>
        <v>0</v>
      </c>
      <c r="AR356" s="150" t="s">
        <v>236</v>
      </c>
      <c r="AT356" s="150" t="s">
        <v>208</v>
      </c>
      <c r="AU356" s="150" t="s">
        <v>91</v>
      </c>
      <c r="AY356" s="17" t="s">
        <v>207</v>
      </c>
      <c r="BE356" s="151">
        <f>IF(N356="základná",J356,0)</f>
        <v>0</v>
      </c>
      <c r="BF356" s="151">
        <f>IF(N356="znížená",J356,0)</f>
        <v>0</v>
      </c>
      <c r="BG356" s="151">
        <f>IF(N356="zákl. prenesená",J356,0)</f>
        <v>0</v>
      </c>
      <c r="BH356" s="151">
        <f>IF(N356="zníž. prenesená",J356,0)</f>
        <v>0</v>
      </c>
      <c r="BI356" s="151">
        <f>IF(N356="nulová",J356,0)</f>
        <v>0</v>
      </c>
      <c r="BJ356" s="17" t="s">
        <v>91</v>
      </c>
      <c r="BK356" s="151">
        <f>ROUND(I356*H356,2)</f>
        <v>0</v>
      </c>
      <c r="BL356" s="17" t="s">
        <v>236</v>
      </c>
      <c r="BM356" s="150" t="s">
        <v>1637</v>
      </c>
    </row>
    <row r="357" spans="2:65" s="11" customFormat="1" x14ac:dyDescent="0.2">
      <c r="B357" s="152"/>
      <c r="D357" s="153" t="s">
        <v>214</v>
      </c>
      <c r="E357" s="154" t="s">
        <v>1</v>
      </c>
      <c r="F357" s="155" t="s">
        <v>1625</v>
      </c>
      <c r="H357" s="156">
        <v>8066.5</v>
      </c>
      <c r="I357" s="157"/>
      <c r="L357" s="152"/>
      <c r="M357" s="158"/>
      <c r="T357" s="159"/>
      <c r="AT357" s="154" t="s">
        <v>214</v>
      </c>
      <c r="AU357" s="154" t="s">
        <v>91</v>
      </c>
      <c r="AV357" s="11" t="s">
        <v>91</v>
      </c>
      <c r="AW357" s="11" t="s">
        <v>29</v>
      </c>
      <c r="AX357" s="11" t="s">
        <v>80</v>
      </c>
      <c r="AY357" s="154" t="s">
        <v>207</v>
      </c>
    </row>
    <row r="358" spans="2:65" s="1" customFormat="1" ht="33" customHeight="1" x14ac:dyDescent="0.2">
      <c r="B358" s="137"/>
      <c r="C358" s="138" t="s">
        <v>841</v>
      </c>
      <c r="D358" s="197" t="s">
        <v>208</v>
      </c>
      <c r="E358" s="139" t="s">
        <v>1635</v>
      </c>
      <c r="F358" s="140" t="s">
        <v>1636</v>
      </c>
      <c r="G358" s="141" t="s">
        <v>235</v>
      </c>
      <c r="H358" s="142">
        <v>27.7</v>
      </c>
      <c r="I358" s="143"/>
      <c r="J358" s="144">
        <f>ROUND(I358*H358,2)</f>
        <v>0</v>
      </c>
      <c r="K358" s="145"/>
      <c r="L358" s="32"/>
      <c r="M358" s="146" t="s">
        <v>1</v>
      </c>
      <c r="N358" s="147" t="s">
        <v>38</v>
      </c>
      <c r="P358" s="148">
        <f>O358*H358</f>
        <v>0</v>
      </c>
      <c r="Q358" s="148">
        <v>0.15559000000000001</v>
      </c>
      <c r="R358" s="148">
        <f>Q358*H358</f>
        <v>4.3098429999999999</v>
      </c>
      <c r="S358" s="148">
        <v>0</v>
      </c>
      <c r="T358" s="149">
        <f>S358*H358</f>
        <v>0</v>
      </c>
      <c r="AR358" s="150" t="s">
        <v>236</v>
      </c>
      <c r="AT358" s="150" t="s">
        <v>208</v>
      </c>
      <c r="AU358" s="150" t="s">
        <v>91</v>
      </c>
      <c r="AY358" s="17" t="s">
        <v>207</v>
      </c>
      <c r="BE358" s="151">
        <f>IF(N358="základná",J358,0)</f>
        <v>0</v>
      </c>
      <c r="BF358" s="151">
        <f>IF(N358="znížená",J358,0)</f>
        <v>0</v>
      </c>
      <c r="BG358" s="151">
        <f>IF(N358="zákl. prenesená",J358,0)</f>
        <v>0</v>
      </c>
      <c r="BH358" s="151">
        <f>IF(N358="zníž. prenesená",J358,0)</f>
        <v>0</v>
      </c>
      <c r="BI358" s="151">
        <f>IF(N358="nulová",J358,0)</f>
        <v>0</v>
      </c>
      <c r="BJ358" s="17" t="s">
        <v>91</v>
      </c>
      <c r="BK358" s="151">
        <f>ROUND(I358*H358,2)</f>
        <v>0</v>
      </c>
      <c r="BL358" s="17" t="s">
        <v>236</v>
      </c>
      <c r="BM358" s="150" t="s">
        <v>1638</v>
      </c>
    </row>
    <row r="359" spans="2:65" s="11" customFormat="1" x14ac:dyDescent="0.2">
      <c r="B359" s="152"/>
      <c r="D359" s="153" t="s">
        <v>214</v>
      </c>
      <c r="E359" s="154" t="s">
        <v>1</v>
      </c>
      <c r="F359" s="155" t="s">
        <v>1634</v>
      </c>
      <c r="H359" s="156">
        <v>27.7</v>
      </c>
      <c r="I359" s="157"/>
      <c r="L359" s="152"/>
      <c r="M359" s="158"/>
      <c r="T359" s="159"/>
      <c r="AT359" s="154" t="s">
        <v>214</v>
      </c>
      <c r="AU359" s="154" t="s">
        <v>91</v>
      </c>
      <c r="AV359" s="11" t="s">
        <v>91</v>
      </c>
      <c r="AW359" s="11" t="s">
        <v>29</v>
      </c>
      <c r="AX359" s="11" t="s">
        <v>80</v>
      </c>
      <c r="AY359" s="154" t="s">
        <v>207</v>
      </c>
    </row>
    <row r="360" spans="2:65" s="1" customFormat="1" ht="33" customHeight="1" x14ac:dyDescent="0.2">
      <c r="B360" s="137"/>
      <c r="C360" s="138" t="s">
        <v>816</v>
      </c>
      <c r="D360" s="204" t="s">
        <v>208</v>
      </c>
      <c r="E360" s="139" t="s">
        <v>845</v>
      </c>
      <c r="F360" s="140" t="s">
        <v>846</v>
      </c>
      <c r="G360" s="141" t="s">
        <v>235</v>
      </c>
      <c r="H360" s="142">
        <v>8080.5</v>
      </c>
      <c r="I360" s="143"/>
      <c r="J360" s="144">
        <f>ROUND(I360*H360,2)</f>
        <v>0</v>
      </c>
      <c r="K360" s="145"/>
      <c r="L360" s="32"/>
      <c r="M360" s="146" t="s">
        <v>1</v>
      </c>
      <c r="N360" s="147" t="s">
        <v>38</v>
      </c>
      <c r="P360" s="148">
        <f>O360*H360</f>
        <v>0</v>
      </c>
      <c r="Q360" s="148">
        <v>0.18151999999999999</v>
      </c>
      <c r="R360" s="148">
        <f>Q360*H360</f>
        <v>1466.7723599999999</v>
      </c>
      <c r="S360" s="148">
        <v>0</v>
      </c>
      <c r="T360" s="149">
        <f>S360*H360</f>
        <v>0</v>
      </c>
      <c r="AR360" s="150" t="s">
        <v>236</v>
      </c>
      <c r="AT360" s="150" t="s">
        <v>208</v>
      </c>
      <c r="AU360" s="150" t="s">
        <v>91</v>
      </c>
      <c r="AY360" s="17" t="s">
        <v>207</v>
      </c>
      <c r="BE360" s="151">
        <f>IF(N360="základná",J360,0)</f>
        <v>0</v>
      </c>
      <c r="BF360" s="151">
        <f>IF(N360="znížená",J360,0)</f>
        <v>0</v>
      </c>
      <c r="BG360" s="151">
        <f>IF(N360="zákl. prenesená",J360,0)</f>
        <v>0</v>
      </c>
      <c r="BH360" s="151">
        <f>IF(N360="zníž. prenesená",J360,0)</f>
        <v>0</v>
      </c>
      <c r="BI360" s="151">
        <f>IF(N360="nulová",J360,0)</f>
        <v>0</v>
      </c>
      <c r="BJ360" s="17" t="s">
        <v>91</v>
      </c>
      <c r="BK360" s="151">
        <f>ROUND(I360*H360,2)</f>
        <v>0</v>
      </c>
      <c r="BL360" s="17" t="s">
        <v>236</v>
      </c>
      <c r="BM360" s="150" t="s">
        <v>1639</v>
      </c>
    </row>
    <row r="361" spans="2:65" s="11" customFormat="1" x14ac:dyDescent="0.2">
      <c r="B361" s="152"/>
      <c r="D361" s="153" t="s">
        <v>214</v>
      </c>
      <c r="E361" s="154" t="s">
        <v>1</v>
      </c>
      <c r="F361" s="155" t="s">
        <v>1623</v>
      </c>
      <c r="H361" s="156">
        <v>8080.5</v>
      </c>
      <c r="I361" s="157"/>
      <c r="L361" s="152"/>
      <c r="M361" s="158"/>
      <c r="T361" s="159"/>
      <c r="AT361" s="154" t="s">
        <v>214</v>
      </c>
      <c r="AU361" s="154" t="s">
        <v>91</v>
      </c>
      <c r="AV361" s="11" t="s">
        <v>91</v>
      </c>
      <c r="AW361" s="11" t="s">
        <v>29</v>
      </c>
      <c r="AX361" s="11" t="s">
        <v>80</v>
      </c>
      <c r="AY361" s="154" t="s">
        <v>207</v>
      </c>
    </row>
    <row r="362" spans="2:65" s="1" customFormat="1" ht="33" customHeight="1" x14ac:dyDescent="0.2">
      <c r="B362" s="137"/>
      <c r="C362" s="138" t="s">
        <v>837</v>
      </c>
      <c r="D362" s="194" t="s">
        <v>208</v>
      </c>
      <c r="E362" s="139" t="s">
        <v>1322</v>
      </c>
      <c r="F362" s="140" t="s">
        <v>1323</v>
      </c>
      <c r="G362" s="141" t="s">
        <v>235</v>
      </c>
      <c r="H362" s="142">
        <v>120.5</v>
      </c>
      <c r="I362" s="143"/>
      <c r="J362" s="144">
        <f>ROUND(I362*H362,2)</f>
        <v>0</v>
      </c>
      <c r="K362" s="145"/>
      <c r="L362" s="32"/>
      <c r="M362" s="146" t="s">
        <v>1</v>
      </c>
      <c r="N362" s="147" t="s">
        <v>38</v>
      </c>
      <c r="P362" s="148">
        <f>O362*H362</f>
        <v>0</v>
      </c>
      <c r="Q362" s="148">
        <v>0.50183</v>
      </c>
      <c r="R362" s="148">
        <f>Q362*H362</f>
        <v>60.470514999999999</v>
      </c>
      <c r="S362" s="148">
        <v>0</v>
      </c>
      <c r="T362" s="149">
        <f>S362*H362</f>
        <v>0</v>
      </c>
      <c r="AR362" s="150" t="s">
        <v>236</v>
      </c>
      <c r="AT362" s="150" t="s">
        <v>208</v>
      </c>
      <c r="AU362" s="150" t="s">
        <v>91</v>
      </c>
      <c r="AY362" s="17" t="s">
        <v>207</v>
      </c>
      <c r="BE362" s="151">
        <f>IF(N362="základná",J362,0)</f>
        <v>0</v>
      </c>
      <c r="BF362" s="151">
        <f>IF(N362="znížená",J362,0)</f>
        <v>0</v>
      </c>
      <c r="BG362" s="151">
        <f>IF(N362="zákl. prenesená",J362,0)</f>
        <v>0</v>
      </c>
      <c r="BH362" s="151">
        <f>IF(N362="zníž. prenesená",J362,0)</f>
        <v>0</v>
      </c>
      <c r="BI362" s="151">
        <f>IF(N362="nulová",J362,0)</f>
        <v>0</v>
      </c>
      <c r="BJ362" s="17" t="s">
        <v>91</v>
      </c>
      <c r="BK362" s="151">
        <f>ROUND(I362*H362,2)</f>
        <v>0</v>
      </c>
      <c r="BL362" s="17" t="s">
        <v>236</v>
      </c>
      <c r="BM362" s="150" t="s">
        <v>1640</v>
      </c>
    </row>
    <row r="363" spans="2:65" s="11" customFormat="1" x14ac:dyDescent="0.2">
      <c r="B363" s="152"/>
      <c r="D363" s="153" t="s">
        <v>214</v>
      </c>
      <c r="E363" s="154" t="s">
        <v>1</v>
      </c>
      <c r="F363" s="155" t="s">
        <v>1613</v>
      </c>
      <c r="H363" s="156">
        <v>120.5</v>
      </c>
      <c r="I363" s="157"/>
      <c r="L363" s="152"/>
      <c r="M363" s="158"/>
      <c r="T363" s="159"/>
      <c r="AT363" s="154" t="s">
        <v>214</v>
      </c>
      <c r="AU363" s="154" t="s">
        <v>91</v>
      </c>
      <c r="AV363" s="11" t="s">
        <v>91</v>
      </c>
      <c r="AW363" s="11" t="s">
        <v>29</v>
      </c>
      <c r="AX363" s="11" t="s">
        <v>80</v>
      </c>
      <c r="AY363" s="154" t="s">
        <v>207</v>
      </c>
    </row>
    <row r="364" spans="2:65" s="1" customFormat="1" ht="24.15" customHeight="1" x14ac:dyDescent="0.2">
      <c r="B364" s="137"/>
      <c r="C364" s="138" t="s">
        <v>648</v>
      </c>
      <c r="D364" s="198" t="s">
        <v>208</v>
      </c>
      <c r="E364" s="139" t="s">
        <v>1325</v>
      </c>
      <c r="F364" s="140" t="s">
        <v>1326</v>
      </c>
      <c r="G364" s="141" t="s">
        <v>235</v>
      </c>
      <c r="H364" s="142">
        <v>731.6</v>
      </c>
      <c r="I364" s="143"/>
      <c r="J364" s="144">
        <f>ROUND(I364*H364,2)</f>
        <v>0</v>
      </c>
      <c r="K364" s="145"/>
      <c r="L364" s="32"/>
      <c r="M364" s="146" t="s">
        <v>1</v>
      </c>
      <c r="N364" s="147" t="s">
        <v>38</v>
      </c>
      <c r="P364" s="148">
        <f>O364*H364</f>
        <v>0</v>
      </c>
      <c r="Q364" s="148">
        <v>0.69899</v>
      </c>
      <c r="R364" s="148">
        <f>Q364*H364</f>
        <v>511.38108400000004</v>
      </c>
      <c r="S364" s="148">
        <v>0</v>
      </c>
      <c r="T364" s="149">
        <f>S364*H364</f>
        <v>0</v>
      </c>
      <c r="AR364" s="150" t="s">
        <v>236</v>
      </c>
      <c r="AT364" s="150" t="s">
        <v>208</v>
      </c>
      <c r="AU364" s="150" t="s">
        <v>91</v>
      </c>
      <c r="AY364" s="17" t="s">
        <v>207</v>
      </c>
      <c r="BE364" s="151">
        <f>IF(N364="základná",J364,0)</f>
        <v>0</v>
      </c>
      <c r="BF364" s="151">
        <f>IF(N364="znížená",J364,0)</f>
        <v>0</v>
      </c>
      <c r="BG364" s="151">
        <f>IF(N364="zákl. prenesená",J364,0)</f>
        <v>0</v>
      </c>
      <c r="BH364" s="151">
        <f>IF(N364="zníž. prenesená",J364,0)</f>
        <v>0</v>
      </c>
      <c r="BI364" s="151">
        <f>IF(N364="nulová",J364,0)</f>
        <v>0</v>
      </c>
      <c r="BJ364" s="17" t="s">
        <v>91</v>
      </c>
      <c r="BK364" s="151">
        <f>ROUND(I364*H364,2)</f>
        <v>0</v>
      </c>
      <c r="BL364" s="17" t="s">
        <v>236</v>
      </c>
      <c r="BM364" s="150" t="s">
        <v>1641</v>
      </c>
    </row>
    <row r="365" spans="2:65" s="11" customFormat="1" x14ac:dyDescent="0.2">
      <c r="B365" s="152"/>
      <c r="D365" s="153" t="s">
        <v>214</v>
      </c>
      <c r="E365" s="154" t="s">
        <v>1</v>
      </c>
      <c r="F365" s="155" t="s">
        <v>1642</v>
      </c>
      <c r="H365" s="156">
        <v>731.6</v>
      </c>
      <c r="I365" s="157"/>
      <c r="L365" s="152"/>
      <c r="M365" s="158"/>
      <c r="T365" s="159"/>
      <c r="AT365" s="154" t="s">
        <v>214</v>
      </c>
      <c r="AU365" s="154" t="s">
        <v>91</v>
      </c>
      <c r="AV365" s="11" t="s">
        <v>91</v>
      </c>
      <c r="AW365" s="11" t="s">
        <v>29</v>
      </c>
      <c r="AX365" s="11" t="s">
        <v>80</v>
      </c>
      <c r="AY365" s="154" t="s">
        <v>207</v>
      </c>
    </row>
    <row r="366" spans="2:65" s="1" customFormat="1" ht="16.5" customHeight="1" x14ac:dyDescent="0.2">
      <c r="B366" s="137"/>
      <c r="C366" s="138" t="s">
        <v>1643</v>
      </c>
      <c r="D366" s="198" t="s">
        <v>208</v>
      </c>
      <c r="E366" s="139" t="s">
        <v>1331</v>
      </c>
      <c r="F366" s="140" t="s">
        <v>1332</v>
      </c>
      <c r="G366" s="141" t="s">
        <v>235</v>
      </c>
      <c r="H366" s="142">
        <v>731.6</v>
      </c>
      <c r="I366" s="143"/>
      <c r="J366" s="144">
        <f>ROUND(I366*H366,2)</f>
        <v>0</v>
      </c>
      <c r="K366" s="145"/>
      <c r="L366" s="32"/>
      <c r="M366" s="146" t="s">
        <v>1</v>
      </c>
      <c r="N366" s="147" t="s">
        <v>38</v>
      </c>
      <c r="P366" s="148">
        <f>O366*H366</f>
        <v>0</v>
      </c>
      <c r="Q366" s="148">
        <v>0.49553000000000003</v>
      </c>
      <c r="R366" s="148">
        <f>Q366*H366</f>
        <v>362.52974800000004</v>
      </c>
      <c r="S366" s="148">
        <v>0</v>
      </c>
      <c r="T366" s="149">
        <f>S366*H366</f>
        <v>0</v>
      </c>
      <c r="AR366" s="150" t="s">
        <v>236</v>
      </c>
      <c r="AT366" s="150" t="s">
        <v>208</v>
      </c>
      <c r="AU366" s="150" t="s">
        <v>91</v>
      </c>
      <c r="AY366" s="17" t="s">
        <v>207</v>
      </c>
      <c r="BE366" s="151">
        <f>IF(N366="základná",J366,0)</f>
        <v>0</v>
      </c>
      <c r="BF366" s="151">
        <f>IF(N366="znížená",J366,0)</f>
        <v>0</v>
      </c>
      <c r="BG366" s="151">
        <f>IF(N366="zákl. prenesená",J366,0)</f>
        <v>0</v>
      </c>
      <c r="BH366" s="151">
        <f>IF(N366="zníž. prenesená",J366,0)</f>
        <v>0</v>
      </c>
      <c r="BI366" s="151">
        <f>IF(N366="nulová",J366,0)</f>
        <v>0</v>
      </c>
      <c r="BJ366" s="17" t="s">
        <v>91</v>
      </c>
      <c r="BK366" s="151">
        <f>ROUND(I366*H366,2)</f>
        <v>0</v>
      </c>
      <c r="BL366" s="17" t="s">
        <v>236</v>
      </c>
      <c r="BM366" s="150" t="s">
        <v>1644</v>
      </c>
    </row>
    <row r="367" spans="2:65" s="1" customFormat="1" ht="19.2" x14ac:dyDescent="0.2">
      <c r="B367" s="32"/>
      <c r="D367" s="153" t="s">
        <v>220</v>
      </c>
      <c r="F367" s="160" t="s">
        <v>1334</v>
      </c>
      <c r="I367" s="161"/>
      <c r="L367" s="32"/>
      <c r="M367" s="162"/>
      <c r="T367" s="59"/>
      <c r="AT367" s="17" t="s">
        <v>220</v>
      </c>
      <c r="AU367" s="17" t="s">
        <v>91</v>
      </c>
    </row>
    <row r="368" spans="2:65" s="11" customFormat="1" x14ac:dyDescent="0.2">
      <c r="B368" s="152"/>
      <c r="D368" s="153" t="s">
        <v>214</v>
      </c>
      <c r="E368" s="154" t="s">
        <v>1</v>
      </c>
      <c r="F368" s="155" t="s">
        <v>1642</v>
      </c>
      <c r="H368" s="156">
        <v>731.6</v>
      </c>
      <c r="I368" s="157"/>
      <c r="L368" s="152"/>
      <c r="M368" s="158"/>
      <c r="T368" s="159"/>
      <c r="AT368" s="154" t="s">
        <v>214</v>
      </c>
      <c r="AU368" s="154" t="s">
        <v>91</v>
      </c>
      <c r="AV368" s="11" t="s">
        <v>91</v>
      </c>
      <c r="AW368" s="11" t="s">
        <v>29</v>
      </c>
      <c r="AX368" s="11" t="s">
        <v>80</v>
      </c>
      <c r="AY368" s="154" t="s">
        <v>207</v>
      </c>
    </row>
    <row r="369" spans="2:65" s="1" customFormat="1" ht="24.15" customHeight="1" x14ac:dyDescent="0.2">
      <c r="B369" s="137"/>
      <c r="C369" s="138" t="s">
        <v>1645</v>
      </c>
      <c r="D369" s="196" t="s">
        <v>208</v>
      </c>
      <c r="E369" s="139" t="s">
        <v>1019</v>
      </c>
      <c r="F369" s="140" t="s">
        <v>1646</v>
      </c>
      <c r="G369" s="141" t="s">
        <v>235</v>
      </c>
      <c r="H369" s="142">
        <v>9.6</v>
      </c>
      <c r="I369" s="143"/>
      <c r="J369" s="144">
        <f>ROUND(I369*H369,2)</f>
        <v>0</v>
      </c>
      <c r="K369" s="145"/>
      <c r="L369" s="32"/>
      <c r="M369" s="146" t="s">
        <v>1</v>
      </c>
      <c r="N369" s="147" t="s">
        <v>38</v>
      </c>
      <c r="P369" s="148">
        <f>O369*H369</f>
        <v>0</v>
      </c>
      <c r="Q369" s="148">
        <v>0.60758000000000001</v>
      </c>
      <c r="R369" s="148">
        <f>Q369*H369</f>
        <v>5.8327679999999997</v>
      </c>
      <c r="S369" s="148">
        <v>0</v>
      </c>
      <c r="T369" s="149">
        <f>S369*H369</f>
        <v>0</v>
      </c>
      <c r="AR369" s="150" t="s">
        <v>236</v>
      </c>
      <c r="AT369" s="150" t="s">
        <v>208</v>
      </c>
      <c r="AU369" s="150" t="s">
        <v>91</v>
      </c>
      <c r="AY369" s="17" t="s">
        <v>207</v>
      </c>
      <c r="BE369" s="151">
        <f>IF(N369="základná",J369,0)</f>
        <v>0</v>
      </c>
      <c r="BF369" s="151">
        <f>IF(N369="znížená",J369,0)</f>
        <v>0</v>
      </c>
      <c r="BG369" s="151">
        <f>IF(N369="zákl. prenesená",J369,0)</f>
        <v>0</v>
      </c>
      <c r="BH369" s="151">
        <f>IF(N369="zníž. prenesená",J369,0)</f>
        <v>0</v>
      </c>
      <c r="BI369" s="151">
        <f>IF(N369="nulová",J369,0)</f>
        <v>0</v>
      </c>
      <c r="BJ369" s="17" t="s">
        <v>91</v>
      </c>
      <c r="BK369" s="151">
        <f>ROUND(I369*H369,2)</f>
        <v>0</v>
      </c>
      <c r="BL369" s="17" t="s">
        <v>236</v>
      </c>
      <c r="BM369" s="150" t="s">
        <v>1647</v>
      </c>
    </row>
    <row r="370" spans="2:65" s="11" customFormat="1" ht="20.399999999999999" x14ac:dyDescent="0.2">
      <c r="B370" s="152"/>
      <c r="D370" s="153" t="s">
        <v>214</v>
      </c>
      <c r="E370" s="154" t="s">
        <v>1</v>
      </c>
      <c r="F370" s="155" t="s">
        <v>1648</v>
      </c>
      <c r="H370" s="156">
        <v>9.6</v>
      </c>
      <c r="I370" s="157"/>
      <c r="L370" s="152"/>
      <c r="M370" s="158"/>
      <c r="T370" s="159"/>
      <c r="AT370" s="154" t="s">
        <v>214</v>
      </c>
      <c r="AU370" s="154" t="s">
        <v>91</v>
      </c>
      <c r="AV370" s="11" t="s">
        <v>91</v>
      </c>
      <c r="AW370" s="11" t="s">
        <v>29</v>
      </c>
      <c r="AX370" s="11" t="s">
        <v>80</v>
      </c>
      <c r="AY370" s="154" t="s">
        <v>207</v>
      </c>
    </row>
    <row r="371" spans="2:65" s="1" customFormat="1" ht="24.15" customHeight="1" x14ac:dyDescent="0.2">
      <c r="B371" s="137"/>
      <c r="C371" s="138" t="s">
        <v>1649</v>
      </c>
      <c r="D371" s="138" t="s">
        <v>208</v>
      </c>
      <c r="E371" s="139" t="s">
        <v>1650</v>
      </c>
      <c r="F371" s="140" t="s">
        <v>1651</v>
      </c>
      <c r="G371" s="141" t="s">
        <v>410</v>
      </c>
      <c r="H371" s="142">
        <v>27.5</v>
      </c>
      <c r="I371" s="143"/>
      <c r="J371" s="144">
        <f>ROUND(I371*H371,2)</f>
        <v>0</v>
      </c>
      <c r="K371" s="145"/>
      <c r="L371" s="32"/>
      <c r="M371" s="146" t="s">
        <v>1</v>
      </c>
      <c r="N371" s="147" t="s">
        <v>38</v>
      </c>
      <c r="P371" s="148">
        <f>O371*H371</f>
        <v>0</v>
      </c>
      <c r="Q371" s="148">
        <v>2.2399999999999998E-3</v>
      </c>
      <c r="R371" s="148">
        <f>Q371*H371</f>
        <v>6.1599999999999995E-2</v>
      </c>
      <c r="S371" s="148">
        <v>0</v>
      </c>
      <c r="T371" s="149">
        <f>S371*H371</f>
        <v>0</v>
      </c>
      <c r="AR371" s="150" t="s">
        <v>236</v>
      </c>
      <c r="AT371" s="150" t="s">
        <v>208</v>
      </c>
      <c r="AU371" s="150" t="s">
        <v>91</v>
      </c>
      <c r="AY371" s="17" t="s">
        <v>207</v>
      </c>
      <c r="BE371" s="151">
        <f>IF(N371="základná",J371,0)</f>
        <v>0</v>
      </c>
      <c r="BF371" s="151">
        <f>IF(N371="znížená",J371,0)</f>
        <v>0</v>
      </c>
      <c r="BG371" s="151">
        <f>IF(N371="zákl. prenesená",J371,0)</f>
        <v>0</v>
      </c>
      <c r="BH371" s="151">
        <f>IF(N371="zníž. prenesená",J371,0)</f>
        <v>0</v>
      </c>
      <c r="BI371" s="151">
        <f>IF(N371="nulová",J371,0)</f>
        <v>0</v>
      </c>
      <c r="BJ371" s="17" t="s">
        <v>91</v>
      </c>
      <c r="BK371" s="151">
        <f>ROUND(I371*H371,2)</f>
        <v>0</v>
      </c>
      <c r="BL371" s="17" t="s">
        <v>236</v>
      </c>
      <c r="BM371" s="150" t="s">
        <v>1652</v>
      </c>
    </row>
    <row r="372" spans="2:65" s="11" customFormat="1" x14ac:dyDescent="0.2">
      <c r="B372" s="152"/>
      <c r="D372" s="153" t="s">
        <v>214</v>
      </c>
      <c r="E372" s="154" t="s">
        <v>1</v>
      </c>
      <c r="F372" s="155" t="s">
        <v>1653</v>
      </c>
      <c r="H372" s="156">
        <v>27.5</v>
      </c>
      <c r="I372" s="157"/>
      <c r="L372" s="152"/>
      <c r="M372" s="158"/>
      <c r="T372" s="159"/>
      <c r="AT372" s="154" t="s">
        <v>214</v>
      </c>
      <c r="AU372" s="154" t="s">
        <v>91</v>
      </c>
      <c r="AV372" s="11" t="s">
        <v>91</v>
      </c>
      <c r="AW372" s="11" t="s">
        <v>29</v>
      </c>
      <c r="AX372" s="11" t="s">
        <v>80</v>
      </c>
      <c r="AY372" s="154" t="s">
        <v>207</v>
      </c>
    </row>
    <row r="373" spans="2:65" s="10" customFormat="1" ht="22.8" customHeight="1" x14ac:dyDescent="0.25">
      <c r="B373" s="127"/>
      <c r="D373" s="128" t="s">
        <v>71</v>
      </c>
      <c r="E373" s="170" t="s">
        <v>324</v>
      </c>
      <c r="F373" s="170" t="s">
        <v>472</v>
      </c>
      <c r="I373" s="130"/>
      <c r="J373" s="171">
        <f>BK373</f>
        <v>0</v>
      </c>
      <c r="L373" s="127"/>
      <c r="M373" s="132"/>
      <c r="P373" s="133">
        <f>SUM(P374:P480)</f>
        <v>0</v>
      </c>
      <c r="R373" s="133">
        <f>SUM(R374:R480)</f>
        <v>212.15060500000001</v>
      </c>
      <c r="T373" s="134">
        <f>SUM(T374:T480)</f>
        <v>4.0000000000000001E-3</v>
      </c>
      <c r="AR373" s="128" t="s">
        <v>80</v>
      </c>
      <c r="AT373" s="135" t="s">
        <v>71</v>
      </c>
      <c r="AU373" s="135" t="s">
        <v>80</v>
      </c>
      <c r="AY373" s="128" t="s">
        <v>207</v>
      </c>
      <c r="BK373" s="136">
        <f>SUM(BK374:BK480)</f>
        <v>0</v>
      </c>
    </row>
    <row r="374" spans="2:65" s="1" customFormat="1" ht="37.799999999999997" customHeight="1" x14ac:dyDescent="0.2">
      <c r="B374" s="137"/>
      <c r="C374" s="138" t="s">
        <v>1654</v>
      </c>
      <c r="D374" s="138" t="s">
        <v>208</v>
      </c>
      <c r="E374" s="139" t="s">
        <v>1023</v>
      </c>
      <c r="F374" s="140" t="s">
        <v>1024</v>
      </c>
      <c r="G374" s="141" t="s">
        <v>410</v>
      </c>
      <c r="H374" s="142">
        <v>1272</v>
      </c>
      <c r="I374" s="143"/>
      <c r="J374" s="144">
        <f>ROUND(I374*H374,2)</f>
        <v>0</v>
      </c>
      <c r="K374" s="145"/>
      <c r="L374" s="32"/>
      <c r="M374" s="146" t="s">
        <v>1</v>
      </c>
      <c r="N374" s="147" t="s">
        <v>38</v>
      </c>
      <c r="P374" s="148">
        <f>O374*H374</f>
        <v>0</v>
      </c>
      <c r="Q374" s="148">
        <v>0</v>
      </c>
      <c r="R374" s="148">
        <f>Q374*H374</f>
        <v>0</v>
      </c>
      <c r="S374" s="148">
        <v>0</v>
      </c>
      <c r="T374" s="149">
        <f>S374*H374</f>
        <v>0</v>
      </c>
      <c r="AR374" s="150" t="s">
        <v>236</v>
      </c>
      <c r="AT374" s="150" t="s">
        <v>208</v>
      </c>
      <c r="AU374" s="150" t="s">
        <v>91</v>
      </c>
      <c r="AY374" s="17" t="s">
        <v>207</v>
      </c>
      <c r="BE374" s="151">
        <f>IF(N374="základná",J374,0)</f>
        <v>0</v>
      </c>
      <c r="BF374" s="151">
        <f>IF(N374="znížená",J374,0)</f>
        <v>0</v>
      </c>
      <c r="BG374" s="151">
        <f>IF(N374="zákl. prenesená",J374,0)</f>
        <v>0</v>
      </c>
      <c r="BH374" s="151">
        <f>IF(N374="zníž. prenesená",J374,0)</f>
        <v>0</v>
      </c>
      <c r="BI374" s="151">
        <f>IF(N374="nulová",J374,0)</f>
        <v>0</v>
      </c>
      <c r="BJ374" s="17" t="s">
        <v>91</v>
      </c>
      <c r="BK374" s="151">
        <f>ROUND(I374*H374,2)</f>
        <v>0</v>
      </c>
      <c r="BL374" s="17" t="s">
        <v>236</v>
      </c>
      <c r="BM374" s="150" t="s">
        <v>1655</v>
      </c>
    </row>
    <row r="375" spans="2:65" s="11" customFormat="1" x14ac:dyDescent="0.2">
      <c r="B375" s="152"/>
      <c r="D375" s="153" t="s">
        <v>214</v>
      </c>
      <c r="E375" s="154" t="s">
        <v>1</v>
      </c>
      <c r="F375" s="155" t="s">
        <v>1656</v>
      </c>
      <c r="H375" s="156">
        <v>1272</v>
      </c>
      <c r="I375" s="157"/>
      <c r="L375" s="152"/>
      <c r="M375" s="158"/>
      <c r="T375" s="159"/>
      <c r="AT375" s="154" t="s">
        <v>214</v>
      </c>
      <c r="AU375" s="154" t="s">
        <v>91</v>
      </c>
      <c r="AV375" s="11" t="s">
        <v>91</v>
      </c>
      <c r="AW375" s="11" t="s">
        <v>29</v>
      </c>
      <c r="AX375" s="11" t="s">
        <v>80</v>
      </c>
      <c r="AY375" s="154" t="s">
        <v>207</v>
      </c>
    </row>
    <row r="376" spans="2:65" s="1" customFormat="1" ht="37.799999999999997" customHeight="1" x14ac:dyDescent="0.2">
      <c r="B376" s="137"/>
      <c r="C376" s="206" t="s">
        <v>1657</v>
      </c>
      <c r="D376" s="206" t="s">
        <v>742</v>
      </c>
      <c r="E376" s="207" t="s">
        <v>1028</v>
      </c>
      <c r="F376" s="208" t="s">
        <v>1029</v>
      </c>
      <c r="G376" s="209" t="s">
        <v>410</v>
      </c>
      <c r="H376" s="210">
        <v>1272</v>
      </c>
      <c r="I376" s="211"/>
      <c r="J376" s="212">
        <f>ROUND(I376*H376,2)</f>
        <v>0</v>
      </c>
      <c r="K376" s="213"/>
      <c r="L376" s="214"/>
      <c r="M376" s="215" t="s">
        <v>1</v>
      </c>
      <c r="N376" s="216" t="s">
        <v>38</v>
      </c>
      <c r="P376" s="148">
        <f>O376*H376</f>
        <v>0</v>
      </c>
      <c r="Q376" s="148">
        <v>4.7030000000000002E-2</v>
      </c>
      <c r="R376" s="148">
        <f>Q376*H376</f>
        <v>59.822160000000004</v>
      </c>
      <c r="S376" s="148">
        <v>0</v>
      </c>
      <c r="T376" s="149">
        <f>S376*H376</f>
        <v>0</v>
      </c>
      <c r="AR376" s="150" t="s">
        <v>320</v>
      </c>
      <c r="AT376" s="150" t="s">
        <v>742</v>
      </c>
      <c r="AU376" s="150" t="s">
        <v>91</v>
      </c>
      <c r="AY376" s="17" t="s">
        <v>207</v>
      </c>
      <c r="BE376" s="151">
        <f>IF(N376="základná",J376,0)</f>
        <v>0</v>
      </c>
      <c r="BF376" s="151">
        <f>IF(N376="znížená",J376,0)</f>
        <v>0</v>
      </c>
      <c r="BG376" s="151">
        <f>IF(N376="zákl. prenesená",J376,0)</f>
        <v>0</v>
      </c>
      <c r="BH376" s="151">
        <f>IF(N376="zníž. prenesená",J376,0)</f>
        <v>0</v>
      </c>
      <c r="BI376" s="151">
        <f>IF(N376="nulová",J376,0)</f>
        <v>0</v>
      </c>
      <c r="BJ376" s="17" t="s">
        <v>91</v>
      </c>
      <c r="BK376" s="151">
        <f>ROUND(I376*H376,2)</f>
        <v>0</v>
      </c>
      <c r="BL376" s="17" t="s">
        <v>236</v>
      </c>
      <c r="BM376" s="150" t="s">
        <v>1658</v>
      </c>
    </row>
    <row r="377" spans="2:65" s="1" customFormat="1" ht="16.5" customHeight="1" x14ac:dyDescent="0.2">
      <c r="B377" s="137"/>
      <c r="C377" s="138" t="s">
        <v>1659</v>
      </c>
      <c r="D377" s="138" t="s">
        <v>208</v>
      </c>
      <c r="E377" s="139" t="s">
        <v>1338</v>
      </c>
      <c r="F377" s="140" t="s">
        <v>1339</v>
      </c>
      <c r="G377" s="141" t="s">
        <v>247</v>
      </c>
      <c r="H377" s="142">
        <v>7</v>
      </c>
      <c r="I377" s="143"/>
      <c r="J377" s="144">
        <f>ROUND(I377*H377,2)</f>
        <v>0</v>
      </c>
      <c r="K377" s="145"/>
      <c r="L377" s="32"/>
      <c r="M377" s="146" t="s">
        <v>1</v>
      </c>
      <c r="N377" s="147" t="s">
        <v>38</v>
      </c>
      <c r="P377" s="148">
        <f>O377*H377</f>
        <v>0</v>
      </c>
      <c r="Q377" s="148">
        <v>0.15756000000000001</v>
      </c>
      <c r="R377" s="148">
        <f>Q377*H377</f>
        <v>1.1029200000000001</v>
      </c>
      <c r="S377" s="148">
        <v>0</v>
      </c>
      <c r="T377" s="149">
        <f>S377*H377</f>
        <v>0</v>
      </c>
      <c r="AR377" s="150" t="s">
        <v>236</v>
      </c>
      <c r="AT377" s="150" t="s">
        <v>208</v>
      </c>
      <c r="AU377" s="150" t="s">
        <v>91</v>
      </c>
      <c r="AY377" s="17" t="s">
        <v>207</v>
      </c>
      <c r="BE377" s="151">
        <f>IF(N377="základná",J377,0)</f>
        <v>0</v>
      </c>
      <c r="BF377" s="151">
        <f>IF(N377="znížená",J377,0)</f>
        <v>0</v>
      </c>
      <c r="BG377" s="151">
        <f>IF(N377="zákl. prenesená",J377,0)</f>
        <v>0</v>
      </c>
      <c r="BH377" s="151">
        <f>IF(N377="zníž. prenesená",J377,0)</f>
        <v>0</v>
      </c>
      <c r="BI377" s="151">
        <f>IF(N377="nulová",J377,0)</f>
        <v>0</v>
      </c>
      <c r="BJ377" s="17" t="s">
        <v>91</v>
      </c>
      <c r="BK377" s="151">
        <f>ROUND(I377*H377,2)</f>
        <v>0</v>
      </c>
      <c r="BL377" s="17" t="s">
        <v>236</v>
      </c>
      <c r="BM377" s="150" t="s">
        <v>1660</v>
      </c>
    </row>
    <row r="378" spans="2:65" s="11" customFormat="1" x14ac:dyDescent="0.2">
      <c r="B378" s="152"/>
      <c r="D378" s="153" t="s">
        <v>214</v>
      </c>
      <c r="E378" s="154" t="s">
        <v>1</v>
      </c>
      <c r="F378" s="155" t="s">
        <v>1661</v>
      </c>
      <c r="H378" s="156">
        <v>7</v>
      </c>
      <c r="I378" s="157"/>
      <c r="L378" s="152"/>
      <c r="M378" s="158"/>
      <c r="T378" s="159"/>
      <c r="AT378" s="154" t="s">
        <v>214</v>
      </c>
      <c r="AU378" s="154" t="s">
        <v>91</v>
      </c>
      <c r="AV378" s="11" t="s">
        <v>91</v>
      </c>
      <c r="AW378" s="11" t="s">
        <v>29</v>
      </c>
      <c r="AX378" s="11" t="s">
        <v>80</v>
      </c>
      <c r="AY378" s="154" t="s">
        <v>207</v>
      </c>
    </row>
    <row r="379" spans="2:65" s="1" customFormat="1" ht="16.5" customHeight="1" x14ac:dyDescent="0.2">
      <c r="B379" s="137"/>
      <c r="C379" s="206" t="s">
        <v>1662</v>
      </c>
      <c r="D379" s="206" t="s">
        <v>742</v>
      </c>
      <c r="E379" s="207" t="s">
        <v>1342</v>
      </c>
      <c r="F379" s="208" t="s">
        <v>1343</v>
      </c>
      <c r="G379" s="209" t="s">
        <v>247</v>
      </c>
      <c r="H379" s="210">
        <v>7</v>
      </c>
      <c r="I379" s="211"/>
      <c r="J379" s="212">
        <f>ROUND(I379*H379,2)</f>
        <v>0</v>
      </c>
      <c r="K379" s="213"/>
      <c r="L379" s="214"/>
      <c r="M379" s="215" t="s">
        <v>1</v>
      </c>
      <c r="N379" s="216" t="s">
        <v>38</v>
      </c>
      <c r="P379" s="148">
        <f>O379*H379</f>
        <v>0</v>
      </c>
      <c r="Q379" s="148">
        <v>1.5E-3</v>
      </c>
      <c r="R379" s="148">
        <f>Q379*H379</f>
        <v>1.0500000000000001E-2</v>
      </c>
      <c r="S379" s="148">
        <v>0</v>
      </c>
      <c r="T379" s="149">
        <f>S379*H379</f>
        <v>0</v>
      </c>
      <c r="AR379" s="150" t="s">
        <v>320</v>
      </c>
      <c r="AT379" s="150" t="s">
        <v>742</v>
      </c>
      <c r="AU379" s="150" t="s">
        <v>91</v>
      </c>
      <c r="AY379" s="17" t="s">
        <v>207</v>
      </c>
      <c r="BE379" s="151">
        <f>IF(N379="základná",J379,0)</f>
        <v>0</v>
      </c>
      <c r="BF379" s="151">
        <f>IF(N379="znížená",J379,0)</f>
        <v>0</v>
      </c>
      <c r="BG379" s="151">
        <f>IF(N379="zákl. prenesená",J379,0)</f>
        <v>0</v>
      </c>
      <c r="BH379" s="151">
        <f>IF(N379="zníž. prenesená",J379,0)</f>
        <v>0</v>
      </c>
      <c r="BI379" s="151">
        <f>IF(N379="nulová",J379,0)</f>
        <v>0</v>
      </c>
      <c r="BJ379" s="17" t="s">
        <v>91</v>
      </c>
      <c r="BK379" s="151">
        <f>ROUND(I379*H379,2)</f>
        <v>0</v>
      </c>
      <c r="BL379" s="17" t="s">
        <v>236</v>
      </c>
      <c r="BM379" s="150" t="s">
        <v>1663</v>
      </c>
    </row>
    <row r="380" spans="2:65" s="1" customFormat="1" ht="24.15" customHeight="1" x14ac:dyDescent="0.2">
      <c r="B380" s="137"/>
      <c r="C380" s="138" t="s">
        <v>1664</v>
      </c>
      <c r="D380" s="138" t="s">
        <v>208</v>
      </c>
      <c r="E380" s="139" t="s">
        <v>1345</v>
      </c>
      <c r="F380" s="140" t="s">
        <v>1346</v>
      </c>
      <c r="G380" s="141" t="s">
        <v>247</v>
      </c>
      <c r="H380" s="142">
        <v>62</v>
      </c>
      <c r="I380" s="143"/>
      <c r="J380" s="144">
        <f>ROUND(I380*H380,2)</f>
        <v>0</v>
      </c>
      <c r="K380" s="145"/>
      <c r="L380" s="32"/>
      <c r="M380" s="146" t="s">
        <v>1</v>
      </c>
      <c r="N380" s="147" t="s">
        <v>38</v>
      </c>
      <c r="P380" s="148">
        <f>O380*H380</f>
        <v>0</v>
      </c>
      <c r="Q380" s="148">
        <v>2.5000000000000001E-4</v>
      </c>
      <c r="R380" s="148">
        <f>Q380*H380</f>
        <v>1.55E-2</v>
      </c>
      <c r="S380" s="148">
        <v>0</v>
      </c>
      <c r="T380" s="149">
        <f>S380*H380</f>
        <v>0</v>
      </c>
      <c r="AR380" s="150" t="s">
        <v>236</v>
      </c>
      <c r="AT380" s="150" t="s">
        <v>208</v>
      </c>
      <c r="AU380" s="150" t="s">
        <v>91</v>
      </c>
      <c r="AY380" s="17" t="s">
        <v>207</v>
      </c>
      <c r="BE380" s="151">
        <f>IF(N380="základná",J380,0)</f>
        <v>0</v>
      </c>
      <c r="BF380" s="151">
        <f>IF(N380="znížená",J380,0)</f>
        <v>0</v>
      </c>
      <c r="BG380" s="151">
        <f>IF(N380="zákl. prenesená",J380,0)</f>
        <v>0</v>
      </c>
      <c r="BH380" s="151">
        <f>IF(N380="zníž. prenesená",J380,0)</f>
        <v>0</v>
      </c>
      <c r="BI380" s="151">
        <f>IF(N380="nulová",J380,0)</f>
        <v>0</v>
      </c>
      <c r="BJ380" s="17" t="s">
        <v>91</v>
      </c>
      <c r="BK380" s="151">
        <f>ROUND(I380*H380,2)</f>
        <v>0</v>
      </c>
      <c r="BL380" s="17" t="s">
        <v>236</v>
      </c>
      <c r="BM380" s="150" t="s">
        <v>1665</v>
      </c>
    </row>
    <row r="381" spans="2:65" s="1" customFormat="1" ht="19.2" x14ac:dyDescent="0.2">
      <c r="B381" s="32"/>
      <c r="D381" s="153" t="s">
        <v>220</v>
      </c>
      <c r="F381" s="160" t="s">
        <v>1348</v>
      </c>
      <c r="I381" s="161"/>
      <c r="L381" s="32"/>
      <c r="M381" s="162"/>
      <c r="T381" s="59"/>
      <c r="AT381" s="17" t="s">
        <v>220</v>
      </c>
      <c r="AU381" s="17" t="s">
        <v>91</v>
      </c>
    </row>
    <row r="382" spans="2:65" s="11" customFormat="1" x14ac:dyDescent="0.2">
      <c r="B382" s="152"/>
      <c r="D382" s="153" t="s">
        <v>214</v>
      </c>
      <c r="E382" s="154" t="s">
        <v>1</v>
      </c>
      <c r="F382" s="155" t="s">
        <v>1666</v>
      </c>
      <c r="H382" s="156">
        <v>62</v>
      </c>
      <c r="I382" s="157"/>
      <c r="L382" s="152"/>
      <c r="M382" s="158"/>
      <c r="T382" s="159"/>
      <c r="AT382" s="154" t="s">
        <v>214</v>
      </c>
      <c r="AU382" s="154" t="s">
        <v>91</v>
      </c>
      <c r="AV382" s="11" t="s">
        <v>91</v>
      </c>
      <c r="AW382" s="11" t="s">
        <v>29</v>
      </c>
      <c r="AX382" s="11" t="s">
        <v>80</v>
      </c>
      <c r="AY382" s="154" t="s">
        <v>207</v>
      </c>
    </row>
    <row r="383" spans="2:65" s="1" customFormat="1" ht="16.5" customHeight="1" x14ac:dyDescent="0.2">
      <c r="B383" s="137"/>
      <c r="C383" s="138" t="s">
        <v>1667</v>
      </c>
      <c r="D383" s="138" t="s">
        <v>208</v>
      </c>
      <c r="E383" s="139" t="s">
        <v>1668</v>
      </c>
      <c r="F383" s="140" t="s">
        <v>1669</v>
      </c>
      <c r="G383" s="141" t="s">
        <v>247</v>
      </c>
      <c r="H383" s="142">
        <v>1</v>
      </c>
      <c r="I383" s="143"/>
      <c r="J383" s="144">
        <f>ROUND(I383*H383,2)</f>
        <v>0</v>
      </c>
      <c r="K383" s="145"/>
      <c r="L383" s="32"/>
      <c r="M383" s="146" t="s">
        <v>1</v>
      </c>
      <c r="N383" s="147" t="s">
        <v>38</v>
      </c>
      <c r="P383" s="148">
        <f>O383*H383</f>
        <v>0</v>
      </c>
      <c r="Q383" s="148">
        <v>0.44266</v>
      </c>
      <c r="R383" s="148">
        <f>Q383*H383</f>
        <v>0.44266</v>
      </c>
      <c r="S383" s="148">
        <v>0</v>
      </c>
      <c r="T383" s="149">
        <f>S383*H383</f>
        <v>0</v>
      </c>
      <c r="AR383" s="150" t="s">
        <v>236</v>
      </c>
      <c r="AT383" s="150" t="s">
        <v>208</v>
      </c>
      <c r="AU383" s="150" t="s">
        <v>91</v>
      </c>
      <c r="AY383" s="17" t="s">
        <v>207</v>
      </c>
      <c r="BE383" s="151">
        <f>IF(N383="základná",J383,0)</f>
        <v>0</v>
      </c>
      <c r="BF383" s="151">
        <f>IF(N383="znížená",J383,0)</f>
        <v>0</v>
      </c>
      <c r="BG383" s="151">
        <f>IF(N383="zákl. prenesená",J383,0)</f>
        <v>0</v>
      </c>
      <c r="BH383" s="151">
        <f>IF(N383="zníž. prenesená",J383,0)</f>
        <v>0</v>
      </c>
      <c r="BI383" s="151">
        <f>IF(N383="nulová",J383,0)</f>
        <v>0</v>
      </c>
      <c r="BJ383" s="17" t="s">
        <v>91</v>
      </c>
      <c r="BK383" s="151">
        <f>ROUND(I383*H383,2)</f>
        <v>0</v>
      </c>
      <c r="BL383" s="17" t="s">
        <v>236</v>
      </c>
      <c r="BM383" s="150" t="s">
        <v>1670</v>
      </c>
    </row>
    <row r="384" spans="2:65" s="1" customFormat="1" ht="19.2" x14ac:dyDescent="0.2">
      <c r="B384" s="32"/>
      <c r="D384" s="153" t="s">
        <v>220</v>
      </c>
      <c r="F384" s="160" t="s">
        <v>1671</v>
      </c>
      <c r="I384" s="161"/>
      <c r="L384" s="32"/>
      <c r="M384" s="162"/>
      <c r="T384" s="59"/>
      <c r="AT384" s="17" t="s">
        <v>220</v>
      </c>
      <c r="AU384" s="17" t="s">
        <v>91</v>
      </c>
    </row>
    <row r="385" spans="2:65" s="11" customFormat="1" x14ac:dyDescent="0.2">
      <c r="B385" s="152"/>
      <c r="D385" s="153" t="s">
        <v>214</v>
      </c>
      <c r="E385" s="154" t="s">
        <v>1</v>
      </c>
      <c r="F385" s="155" t="s">
        <v>1672</v>
      </c>
      <c r="H385" s="156">
        <v>1</v>
      </c>
      <c r="I385" s="157"/>
      <c r="L385" s="152"/>
      <c r="M385" s="158"/>
      <c r="T385" s="159"/>
      <c r="AT385" s="154" t="s">
        <v>214</v>
      </c>
      <c r="AU385" s="154" t="s">
        <v>91</v>
      </c>
      <c r="AV385" s="11" t="s">
        <v>91</v>
      </c>
      <c r="AW385" s="11" t="s">
        <v>29</v>
      </c>
      <c r="AX385" s="11" t="s">
        <v>80</v>
      </c>
      <c r="AY385" s="154" t="s">
        <v>207</v>
      </c>
    </row>
    <row r="386" spans="2:65" s="1" customFormat="1" ht="24.15" customHeight="1" x14ac:dyDescent="0.2">
      <c r="B386" s="137"/>
      <c r="C386" s="138" t="s">
        <v>1673</v>
      </c>
      <c r="D386" s="138" t="s">
        <v>208</v>
      </c>
      <c r="E386" s="227" t="s">
        <v>848</v>
      </c>
      <c r="F386" s="228" t="s">
        <v>849</v>
      </c>
      <c r="G386" s="229" t="s">
        <v>247</v>
      </c>
      <c r="H386" s="230">
        <v>27</v>
      </c>
      <c r="I386" s="143"/>
      <c r="J386" s="144">
        <f>ROUND(I386*H386,2)</f>
        <v>0</v>
      </c>
      <c r="K386" s="145"/>
      <c r="L386" s="32"/>
      <c r="M386" s="146" t="s">
        <v>1</v>
      </c>
      <c r="N386" s="147" t="s">
        <v>38</v>
      </c>
      <c r="P386" s="148">
        <f>O386*H386</f>
        <v>0</v>
      </c>
      <c r="Q386" s="148">
        <v>0.22133</v>
      </c>
      <c r="R386" s="148">
        <f>Q386*H386</f>
        <v>5.9759099999999998</v>
      </c>
      <c r="S386" s="148">
        <v>0</v>
      </c>
      <c r="T386" s="149">
        <f>S386*H386</f>
        <v>0</v>
      </c>
      <c r="AR386" s="150" t="s">
        <v>236</v>
      </c>
      <c r="AT386" s="150" t="s">
        <v>208</v>
      </c>
      <c r="AU386" s="150" t="s">
        <v>91</v>
      </c>
      <c r="AY386" s="17" t="s">
        <v>207</v>
      </c>
      <c r="BE386" s="151">
        <f>IF(N386="základná",J386,0)</f>
        <v>0</v>
      </c>
      <c r="BF386" s="151">
        <f>IF(N386="znížená",J386,0)</f>
        <v>0</v>
      </c>
      <c r="BG386" s="151">
        <f>IF(N386="zákl. prenesená",J386,0)</f>
        <v>0</v>
      </c>
      <c r="BH386" s="151">
        <f>IF(N386="zníž. prenesená",J386,0)</f>
        <v>0</v>
      </c>
      <c r="BI386" s="151">
        <f>IF(N386="nulová",J386,0)</f>
        <v>0</v>
      </c>
      <c r="BJ386" s="17" t="s">
        <v>91</v>
      </c>
      <c r="BK386" s="151">
        <f>ROUND(I386*H386,2)</f>
        <v>0</v>
      </c>
      <c r="BL386" s="17" t="s">
        <v>236</v>
      </c>
      <c r="BM386" s="150" t="s">
        <v>1674</v>
      </c>
    </row>
    <row r="387" spans="2:65" s="11" customFormat="1" x14ac:dyDescent="0.2">
      <c r="B387" s="152"/>
      <c r="D387" s="153" t="s">
        <v>214</v>
      </c>
      <c r="E387" s="154" t="s">
        <v>1</v>
      </c>
      <c r="F387" s="155" t="s">
        <v>1675</v>
      </c>
      <c r="H387" s="156">
        <v>27</v>
      </c>
      <c r="I387" s="157"/>
      <c r="L387" s="152"/>
      <c r="M387" s="158"/>
      <c r="T387" s="159"/>
      <c r="AT387" s="154" t="s">
        <v>214</v>
      </c>
      <c r="AU387" s="154" t="s">
        <v>91</v>
      </c>
      <c r="AV387" s="11" t="s">
        <v>91</v>
      </c>
      <c r="AW387" s="11" t="s">
        <v>29</v>
      </c>
      <c r="AX387" s="11" t="s">
        <v>80</v>
      </c>
      <c r="AY387" s="154" t="s">
        <v>207</v>
      </c>
    </row>
    <row r="388" spans="2:65" s="1" customFormat="1" ht="33" customHeight="1" x14ac:dyDescent="0.2">
      <c r="B388" s="137"/>
      <c r="C388" s="206" t="s">
        <v>1676</v>
      </c>
      <c r="D388" s="206" t="s">
        <v>742</v>
      </c>
      <c r="E388" s="207" t="s">
        <v>852</v>
      </c>
      <c r="F388" s="208" t="s">
        <v>853</v>
      </c>
      <c r="G388" s="209" t="s">
        <v>247</v>
      </c>
      <c r="H388" s="210">
        <v>2</v>
      </c>
      <c r="I388" s="211"/>
      <c r="J388" s="212">
        <f>ROUND(I388*H388,2)</f>
        <v>0</v>
      </c>
      <c r="K388" s="213"/>
      <c r="L388" s="214"/>
      <c r="M388" s="215" t="s">
        <v>1</v>
      </c>
      <c r="N388" s="216" t="s">
        <v>38</v>
      </c>
      <c r="P388" s="148">
        <f>O388*H388</f>
        <v>0</v>
      </c>
      <c r="Q388" s="148">
        <v>2.5999999999999999E-3</v>
      </c>
      <c r="R388" s="148">
        <f>Q388*H388</f>
        <v>5.1999999999999998E-3</v>
      </c>
      <c r="S388" s="148">
        <v>0</v>
      </c>
      <c r="T388" s="149">
        <f>S388*H388</f>
        <v>0</v>
      </c>
      <c r="AR388" s="150" t="s">
        <v>320</v>
      </c>
      <c r="AT388" s="150" t="s">
        <v>742</v>
      </c>
      <c r="AU388" s="150" t="s">
        <v>91</v>
      </c>
      <c r="AY388" s="17" t="s">
        <v>207</v>
      </c>
      <c r="BE388" s="151">
        <f>IF(N388="základná",J388,0)</f>
        <v>0</v>
      </c>
      <c r="BF388" s="151">
        <f>IF(N388="znížená",J388,0)</f>
        <v>0</v>
      </c>
      <c r="BG388" s="151">
        <f>IF(N388="zákl. prenesená",J388,0)</f>
        <v>0</v>
      </c>
      <c r="BH388" s="151">
        <f>IF(N388="zníž. prenesená",J388,0)</f>
        <v>0</v>
      </c>
      <c r="BI388" s="151">
        <f>IF(N388="nulová",J388,0)</f>
        <v>0</v>
      </c>
      <c r="BJ388" s="17" t="s">
        <v>91</v>
      </c>
      <c r="BK388" s="151">
        <f>ROUND(I388*H388,2)</f>
        <v>0</v>
      </c>
      <c r="BL388" s="17" t="s">
        <v>236</v>
      </c>
      <c r="BM388" s="150" t="s">
        <v>1677</v>
      </c>
    </row>
    <row r="389" spans="2:65" s="1" customFormat="1" ht="37.799999999999997" customHeight="1" x14ac:dyDescent="0.2">
      <c r="B389" s="137"/>
      <c r="C389" s="206" t="s">
        <v>1678</v>
      </c>
      <c r="D389" s="206" t="s">
        <v>742</v>
      </c>
      <c r="E389" s="207" t="s">
        <v>855</v>
      </c>
      <c r="F389" s="208" t="s">
        <v>856</v>
      </c>
      <c r="G389" s="209" t="s">
        <v>247</v>
      </c>
      <c r="H389" s="210">
        <v>2</v>
      </c>
      <c r="I389" s="211"/>
      <c r="J389" s="212">
        <f>ROUND(I389*H389,2)</f>
        <v>0</v>
      </c>
      <c r="K389" s="213"/>
      <c r="L389" s="214"/>
      <c r="M389" s="215" t="s">
        <v>1</v>
      </c>
      <c r="N389" s="216" t="s">
        <v>38</v>
      </c>
      <c r="P389" s="148">
        <f>O389*H389</f>
        <v>0</v>
      </c>
      <c r="Q389" s="148">
        <v>8.9999999999999998E-4</v>
      </c>
      <c r="R389" s="148">
        <f>Q389*H389</f>
        <v>1.8E-3</v>
      </c>
      <c r="S389" s="148">
        <v>0</v>
      </c>
      <c r="T389" s="149">
        <f>S389*H389</f>
        <v>0</v>
      </c>
      <c r="AR389" s="150" t="s">
        <v>320</v>
      </c>
      <c r="AT389" s="150" t="s">
        <v>742</v>
      </c>
      <c r="AU389" s="150" t="s">
        <v>91</v>
      </c>
      <c r="AY389" s="17" t="s">
        <v>207</v>
      </c>
      <c r="BE389" s="151">
        <f>IF(N389="základná",J389,0)</f>
        <v>0</v>
      </c>
      <c r="BF389" s="151">
        <f>IF(N389="znížená",J389,0)</f>
        <v>0</v>
      </c>
      <c r="BG389" s="151">
        <f>IF(N389="zákl. prenesená",J389,0)</f>
        <v>0</v>
      </c>
      <c r="BH389" s="151">
        <f>IF(N389="zníž. prenesená",J389,0)</f>
        <v>0</v>
      </c>
      <c r="BI389" s="151">
        <f>IF(N389="nulová",J389,0)</f>
        <v>0</v>
      </c>
      <c r="BJ389" s="17" t="s">
        <v>91</v>
      </c>
      <c r="BK389" s="151">
        <f>ROUND(I389*H389,2)</f>
        <v>0</v>
      </c>
      <c r="BL389" s="17" t="s">
        <v>236</v>
      </c>
      <c r="BM389" s="150" t="s">
        <v>1679</v>
      </c>
    </row>
    <row r="390" spans="2:65" s="1" customFormat="1" ht="33" customHeight="1" x14ac:dyDescent="0.2">
      <c r="B390" s="137"/>
      <c r="C390" s="206" t="s">
        <v>1680</v>
      </c>
      <c r="D390" s="206" t="s">
        <v>742</v>
      </c>
      <c r="E390" s="234" t="s">
        <v>858</v>
      </c>
      <c r="F390" s="235" t="s">
        <v>859</v>
      </c>
      <c r="G390" s="236" t="s">
        <v>247</v>
      </c>
      <c r="H390" s="237">
        <v>2</v>
      </c>
      <c r="I390" s="211"/>
      <c r="J390" s="212">
        <f>ROUND(I390*H390,2)</f>
        <v>0</v>
      </c>
      <c r="K390" s="213"/>
      <c r="L390" s="214"/>
      <c r="M390" s="215" t="s">
        <v>1</v>
      </c>
      <c r="N390" s="216" t="s">
        <v>38</v>
      </c>
      <c r="P390" s="148">
        <f>O390*H390</f>
        <v>0</v>
      </c>
      <c r="Q390" s="148">
        <v>8.9999999999999998E-4</v>
      </c>
      <c r="R390" s="148">
        <f>Q390*H390</f>
        <v>1.8E-3</v>
      </c>
      <c r="S390" s="148">
        <v>0</v>
      </c>
      <c r="T390" s="149">
        <f>S390*H390</f>
        <v>0</v>
      </c>
      <c r="AR390" s="150" t="s">
        <v>320</v>
      </c>
      <c r="AT390" s="150" t="s">
        <v>742</v>
      </c>
      <c r="AU390" s="150" t="s">
        <v>91</v>
      </c>
      <c r="AY390" s="17" t="s">
        <v>207</v>
      </c>
      <c r="BE390" s="151">
        <f>IF(N390="základná",J390,0)</f>
        <v>0</v>
      </c>
      <c r="BF390" s="151">
        <f>IF(N390="znížená",J390,0)</f>
        <v>0</v>
      </c>
      <c r="BG390" s="151">
        <f>IF(N390="zákl. prenesená",J390,0)</f>
        <v>0</v>
      </c>
      <c r="BH390" s="151">
        <f>IF(N390="zníž. prenesená",J390,0)</f>
        <v>0</v>
      </c>
      <c r="BI390" s="151">
        <f>IF(N390="nulová",J390,0)</f>
        <v>0</v>
      </c>
      <c r="BJ390" s="17" t="s">
        <v>91</v>
      </c>
      <c r="BK390" s="151">
        <f>ROUND(I390*H390,2)</f>
        <v>0</v>
      </c>
      <c r="BL390" s="17" t="s">
        <v>236</v>
      </c>
      <c r="BM390" s="150" t="s">
        <v>1681</v>
      </c>
    </row>
    <row r="391" spans="2:65" s="1" customFormat="1" ht="37.799999999999997" customHeight="1" x14ac:dyDescent="0.2">
      <c r="B391" s="137"/>
      <c r="C391" s="206" t="s">
        <v>1682</v>
      </c>
      <c r="D391" s="206" t="s">
        <v>742</v>
      </c>
      <c r="E391" s="234" t="s">
        <v>861</v>
      </c>
      <c r="F391" s="235" t="s">
        <v>862</v>
      </c>
      <c r="G391" s="236" t="s">
        <v>247</v>
      </c>
      <c r="H391" s="237">
        <v>5</v>
      </c>
      <c r="I391" s="211"/>
      <c r="J391" s="212">
        <f>ROUND(I391*H391,2)</f>
        <v>0</v>
      </c>
      <c r="K391" s="213"/>
      <c r="L391" s="214"/>
      <c r="M391" s="215" t="s">
        <v>1</v>
      </c>
      <c r="N391" s="216" t="s">
        <v>38</v>
      </c>
      <c r="P391" s="148">
        <f>O391*H391</f>
        <v>0</v>
      </c>
      <c r="Q391" s="148">
        <v>8.9999999999999998E-4</v>
      </c>
      <c r="R391" s="148">
        <f>Q391*H391</f>
        <v>4.4999999999999997E-3</v>
      </c>
      <c r="S391" s="148">
        <v>0</v>
      </c>
      <c r="T391" s="149">
        <f>S391*H391</f>
        <v>0</v>
      </c>
      <c r="AR391" s="150" t="s">
        <v>320</v>
      </c>
      <c r="AT391" s="150" t="s">
        <v>742</v>
      </c>
      <c r="AU391" s="150" t="s">
        <v>91</v>
      </c>
      <c r="AY391" s="17" t="s">
        <v>207</v>
      </c>
      <c r="BE391" s="151">
        <f>IF(N391="základná",J391,0)</f>
        <v>0</v>
      </c>
      <c r="BF391" s="151">
        <f>IF(N391="znížená",J391,0)</f>
        <v>0</v>
      </c>
      <c r="BG391" s="151">
        <f>IF(N391="zákl. prenesená",J391,0)</f>
        <v>0</v>
      </c>
      <c r="BH391" s="151">
        <f>IF(N391="zníž. prenesená",J391,0)</f>
        <v>0</v>
      </c>
      <c r="BI391" s="151">
        <f>IF(N391="nulová",J391,0)</f>
        <v>0</v>
      </c>
      <c r="BJ391" s="17" t="s">
        <v>91</v>
      </c>
      <c r="BK391" s="151">
        <f>ROUND(I391*H391,2)</f>
        <v>0</v>
      </c>
      <c r="BL391" s="17" t="s">
        <v>236</v>
      </c>
      <c r="BM391" s="150" t="s">
        <v>1683</v>
      </c>
    </row>
    <row r="392" spans="2:65" s="11" customFormat="1" x14ac:dyDescent="0.2">
      <c r="B392" s="152"/>
      <c r="D392" s="153" t="s">
        <v>214</v>
      </c>
      <c r="E392" s="154" t="s">
        <v>1</v>
      </c>
      <c r="F392" s="155" t="s">
        <v>1684</v>
      </c>
      <c r="H392" s="156">
        <v>2</v>
      </c>
      <c r="I392" s="157"/>
      <c r="L392" s="152"/>
      <c r="M392" s="158"/>
      <c r="T392" s="159"/>
      <c r="AT392" s="154" t="s">
        <v>214</v>
      </c>
      <c r="AU392" s="154" t="s">
        <v>91</v>
      </c>
      <c r="AV392" s="11" t="s">
        <v>91</v>
      </c>
      <c r="AW392" s="11" t="s">
        <v>29</v>
      </c>
      <c r="AX392" s="11" t="s">
        <v>72</v>
      </c>
      <c r="AY392" s="154" t="s">
        <v>207</v>
      </c>
    </row>
    <row r="393" spans="2:65" s="11" customFormat="1" x14ac:dyDescent="0.2">
      <c r="B393" s="152"/>
      <c r="D393" s="153" t="s">
        <v>214</v>
      </c>
      <c r="E393" s="154" t="s">
        <v>1</v>
      </c>
      <c r="F393" s="231" t="s">
        <v>1685</v>
      </c>
      <c r="G393" s="232"/>
      <c r="H393" s="233">
        <v>3</v>
      </c>
      <c r="I393" s="157"/>
      <c r="L393" s="152"/>
      <c r="M393" s="158"/>
      <c r="T393" s="159"/>
      <c r="AT393" s="154" t="s">
        <v>214</v>
      </c>
      <c r="AU393" s="154" t="s">
        <v>91</v>
      </c>
      <c r="AV393" s="11" t="s">
        <v>91</v>
      </c>
      <c r="AW393" s="11" t="s">
        <v>29</v>
      </c>
      <c r="AX393" s="11" t="s">
        <v>72</v>
      </c>
      <c r="AY393" s="154" t="s">
        <v>207</v>
      </c>
    </row>
    <row r="394" spans="2:65" s="14" customFormat="1" x14ac:dyDescent="0.2">
      <c r="B394" s="178"/>
      <c r="D394" s="153" t="s">
        <v>214</v>
      </c>
      <c r="E394" s="179" t="s">
        <v>1</v>
      </c>
      <c r="F394" s="180" t="s">
        <v>243</v>
      </c>
      <c r="H394" s="181">
        <v>5</v>
      </c>
      <c r="I394" s="182"/>
      <c r="L394" s="178"/>
      <c r="M394" s="183"/>
      <c r="T394" s="184"/>
      <c r="AT394" s="179" t="s">
        <v>214</v>
      </c>
      <c r="AU394" s="179" t="s">
        <v>91</v>
      </c>
      <c r="AV394" s="14" t="s">
        <v>236</v>
      </c>
      <c r="AW394" s="14" t="s">
        <v>29</v>
      </c>
      <c r="AX394" s="14" t="s">
        <v>80</v>
      </c>
      <c r="AY394" s="179" t="s">
        <v>207</v>
      </c>
    </row>
    <row r="395" spans="2:65" s="1" customFormat="1" ht="33" customHeight="1" x14ac:dyDescent="0.2">
      <c r="B395" s="137"/>
      <c r="C395" s="206" t="s">
        <v>1686</v>
      </c>
      <c r="D395" s="206" t="s">
        <v>742</v>
      </c>
      <c r="E395" s="207" t="s">
        <v>1687</v>
      </c>
      <c r="F395" s="208" t="s">
        <v>1688</v>
      </c>
      <c r="G395" s="209" t="s">
        <v>247</v>
      </c>
      <c r="H395" s="210">
        <v>6</v>
      </c>
      <c r="I395" s="211"/>
      <c r="J395" s="212">
        <f t="shared" ref="J395:J403" si="0">ROUND(I395*H395,2)</f>
        <v>0</v>
      </c>
      <c r="K395" s="213"/>
      <c r="L395" s="214"/>
      <c r="M395" s="215" t="s">
        <v>1</v>
      </c>
      <c r="N395" s="216" t="s">
        <v>38</v>
      </c>
      <c r="P395" s="148">
        <f t="shared" ref="P395:P403" si="1">O395*H395</f>
        <v>0</v>
      </c>
      <c r="Q395" s="148">
        <v>8.9999999999999998E-4</v>
      </c>
      <c r="R395" s="148">
        <f t="shared" ref="R395:R403" si="2">Q395*H395</f>
        <v>5.4000000000000003E-3</v>
      </c>
      <c r="S395" s="148">
        <v>0</v>
      </c>
      <c r="T395" s="149">
        <f t="shared" ref="T395:T403" si="3">S395*H395</f>
        <v>0</v>
      </c>
      <c r="AR395" s="150" t="s">
        <v>320</v>
      </c>
      <c r="AT395" s="150" t="s">
        <v>742</v>
      </c>
      <c r="AU395" s="150" t="s">
        <v>91</v>
      </c>
      <c r="AY395" s="17" t="s">
        <v>207</v>
      </c>
      <c r="BE395" s="151">
        <f t="shared" ref="BE395:BE403" si="4">IF(N395="základná",J395,0)</f>
        <v>0</v>
      </c>
      <c r="BF395" s="151">
        <f t="shared" ref="BF395:BF403" si="5">IF(N395="znížená",J395,0)</f>
        <v>0</v>
      </c>
      <c r="BG395" s="151">
        <f t="shared" ref="BG395:BG403" si="6">IF(N395="zákl. prenesená",J395,0)</f>
        <v>0</v>
      </c>
      <c r="BH395" s="151">
        <f t="shared" ref="BH395:BH403" si="7">IF(N395="zníž. prenesená",J395,0)</f>
        <v>0</v>
      </c>
      <c r="BI395" s="151">
        <f t="shared" ref="BI395:BI403" si="8">IF(N395="nulová",J395,0)</f>
        <v>0</v>
      </c>
      <c r="BJ395" s="17" t="s">
        <v>91</v>
      </c>
      <c r="BK395" s="151">
        <f t="shared" ref="BK395:BK403" si="9">ROUND(I395*H395,2)</f>
        <v>0</v>
      </c>
      <c r="BL395" s="17" t="s">
        <v>236</v>
      </c>
      <c r="BM395" s="150" t="s">
        <v>1689</v>
      </c>
    </row>
    <row r="396" spans="2:65" s="1" customFormat="1" ht="37.799999999999997" customHeight="1" x14ac:dyDescent="0.2">
      <c r="B396" s="137"/>
      <c r="C396" s="206" t="s">
        <v>1690</v>
      </c>
      <c r="D396" s="206" t="s">
        <v>742</v>
      </c>
      <c r="E396" s="234" t="s">
        <v>1691</v>
      </c>
      <c r="F396" s="235" t="s">
        <v>1692</v>
      </c>
      <c r="G396" s="236" t="s">
        <v>247</v>
      </c>
      <c r="H396" s="237">
        <v>1</v>
      </c>
      <c r="I396" s="211"/>
      <c r="J396" s="212">
        <f t="shared" si="0"/>
        <v>0</v>
      </c>
      <c r="K396" s="213"/>
      <c r="L396" s="214"/>
      <c r="M396" s="215" t="s">
        <v>1</v>
      </c>
      <c r="N396" s="216" t="s">
        <v>38</v>
      </c>
      <c r="P396" s="148">
        <f t="shared" si="1"/>
        <v>0</v>
      </c>
      <c r="Q396" s="148">
        <v>8.9999999999999998E-4</v>
      </c>
      <c r="R396" s="148">
        <f t="shared" si="2"/>
        <v>8.9999999999999998E-4</v>
      </c>
      <c r="S396" s="148">
        <v>0</v>
      </c>
      <c r="T396" s="149">
        <f t="shared" si="3"/>
        <v>0</v>
      </c>
      <c r="AR396" s="150" t="s">
        <v>320</v>
      </c>
      <c r="AT396" s="150" t="s">
        <v>742</v>
      </c>
      <c r="AU396" s="150" t="s">
        <v>91</v>
      </c>
      <c r="AY396" s="17" t="s">
        <v>207</v>
      </c>
      <c r="BE396" s="151">
        <f t="shared" si="4"/>
        <v>0</v>
      </c>
      <c r="BF396" s="151">
        <f t="shared" si="5"/>
        <v>0</v>
      </c>
      <c r="BG396" s="151">
        <f t="shared" si="6"/>
        <v>0</v>
      </c>
      <c r="BH396" s="151">
        <f t="shared" si="7"/>
        <v>0</v>
      </c>
      <c r="BI396" s="151">
        <f t="shared" si="8"/>
        <v>0</v>
      </c>
      <c r="BJ396" s="17" t="s">
        <v>91</v>
      </c>
      <c r="BK396" s="151">
        <f t="shared" si="9"/>
        <v>0</v>
      </c>
      <c r="BL396" s="17" t="s">
        <v>236</v>
      </c>
      <c r="BM396" s="150" t="s">
        <v>1693</v>
      </c>
    </row>
    <row r="397" spans="2:65" s="1" customFormat="1" ht="37.799999999999997" customHeight="1" x14ac:dyDescent="0.2">
      <c r="B397" s="137"/>
      <c r="C397" s="206" t="s">
        <v>1694</v>
      </c>
      <c r="D397" s="206" t="s">
        <v>742</v>
      </c>
      <c r="E397" s="207" t="s">
        <v>1695</v>
      </c>
      <c r="F397" s="208" t="s">
        <v>1696</v>
      </c>
      <c r="G397" s="209" t="s">
        <v>247</v>
      </c>
      <c r="H397" s="210">
        <v>2</v>
      </c>
      <c r="I397" s="211"/>
      <c r="J397" s="212">
        <f t="shared" si="0"/>
        <v>0</v>
      </c>
      <c r="K397" s="213"/>
      <c r="L397" s="214"/>
      <c r="M397" s="215" t="s">
        <v>1</v>
      </c>
      <c r="N397" s="216" t="s">
        <v>38</v>
      </c>
      <c r="P397" s="148">
        <f t="shared" si="1"/>
        <v>0</v>
      </c>
      <c r="Q397" s="148">
        <v>2.2000000000000001E-3</v>
      </c>
      <c r="R397" s="148">
        <f t="shared" si="2"/>
        <v>4.4000000000000003E-3</v>
      </c>
      <c r="S397" s="148">
        <v>0</v>
      </c>
      <c r="T397" s="149">
        <f t="shared" si="3"/>
        <v>0</v>
      </c>
      <c r="AR397" s="150" t="s">
        <v>320</v>
      </c>
      <c r="AT397" s="150" t="s">
        <v>742</v>
      </c>
      <c r="AU397" s="150" t="s">
        <v>91</v>
      </c>
      <c r="AY397" s="17" t="s">
        <v>207</v>
      </c>
      <c r="BE397" s="151">
        <f t="shared" si="4"/>
        <v>0</v>
      </c>
      <c r="BF397" s="151">
        <f t="shared" si="5"/>
        <v>0</v>
      </c>
      <c r="BG397" s="151">
        <f t="shared" si="6"/>
        <v>0</v>
      </c>
      <c r="BH397" s="151">
        <f t="shared" si="7"/>
        <v>0</v>
      </c>
      <c r="BI397" s="151">
        <f t="shared" si="8"/>
        <v>0</v>
      </c>
      <c r="BJ397" s="17" t="s">
        <v>91</v>
      </c>
      <c r="BK397" s="151">
        <f t="shared" si="9"/>
        <v>0</v>
      </c>
      <c r="BL397" s="17" t="s">
        <v>236</v>
      </c>
      <c r="BM397" s="150" t="s">
        <v>1697</v>
      </c>
    </row>
    <row r="398" spans="2:65" s="1" customFormat="1" ht="37.799999999999997" customHeight="1" x14ac:dyDescent="0.2">
      <c r="B398" s="137"/>
      <c r="C398" s="206" t="s">
        <v>1698</v>
      </c>
      <c r="D398" s="206" t="s">
        <v>742</v>
      </c>
      <c r="E398" s="207" t="s">
        <v>1699</v>
      </c>
      <c r="F398" s="208" t="s">
        <v>1700</v>
      </c>
      <c r="G398" s="209" t="s">
        <v>247</v>
      </c>
      <c r="H398" s="210">
        <v>1</v>
      </c>
      <c r="I398" s="211"/>
      <c r="J398" s="212">
        <f t="shared" si="0"/>
        <v>0</v>
      </c>
      <c r="K398" s="213"/>
      <c r="L398" s="214"/>
      <c r="M398" s="215" t="s">
        <v>1</v>
      </c>
      <c r="N398" s="216" t="s">
        <v>38</v>
      </c>
      <c r="P398" s="148">
        <f t="shared" si="1"/>
        <v>0</v>
      </c>
      <c r="Q398" s="148">
        <v>2.2000000000000001E-3</v>
      </c>
      <c r="R398" s="148">
        <f t="shared" si="2"/>
        <v>2.2000000000000001E-3</v>
      </c>
      <c r="S398" s="148">
        <v>0</v>
      </c>
      <c r="T398" s="149">
        <f t="shared" si="3"/>
        <v>0</v>
      </c>
      <c r="AR398" s="150" t="s">
        <v>320</v>
      </c>
      <c r="AT398" s="150" t="s">
        <v>742</v>
      </c>
      <c r="AU398" s="150" t="s">
        <v>91</v>
      </c>
      <c r="AY398" s="17" t="s">
        <v>207</v>
      </c>
      <c r="BE398" s="151">
        <f t="shared" si="4"/>
        <v>0</v>
      </c>
      <c r="BF398" s="151">
        <f t="shared" si="5"/>
        <v>0</v>
      </c>
      <c r="BG398" s="151">
        <f t="shared" si="6"/>
        <v>0</v>
      </c>
      <c r="BH398" s="151">
        <f t="shared" si="7"/>
        <v>0</v>
      </c>
      <c r="BI398" s="151">
        <f t="shared" si="8"/>
        <v>0</v>
      </c>
      <c r="BJ398" s="17" t="s">
        <v>91</v>
      </c>
      <c r="BK398" s="151">
        <f t="shared" si="9"/>
        <v>0</v>
      </c>
      <c r="BL398" s="17" t="s">
        <v>236</v>
      </c>
      <c r="BM398" s="150" t="s">
        <v>1701</v>
      </c>
    </row>
    <row r="399" spans="2:65" s="1" customFormat="1" ht="37.799999999999997" customHeight="1" x14ac:dyDescent="0.2">
      <c r="B399" s="137"/>
      <c r="C399" s="206" t="s">
        <v>1702</v>
      </c>
      <c r="D399" s="206" t="s">
        <v>742</v>
      </c>
      <c r="E399" s="207" t="s">
        <v>1703</v>
      </c>
      <c r="F399" s="208" t="s">
        <v>1704</v>
      </c>
      <c r="G399" s="209" t="s">
        <v>247</v>
      </c>
      <c r="H399" s="210">
        <v>1</v>
      </c>
      <c r="I399" s="211"/>
      <c r="J399" s="212">
        <f t="shared" si="0"/>
        <v>0</v>
      </c>
      <c r="K399" s="213"/>
      <c r="L399" s="214"/>
      <c r="M399" s="215" t="s">
        <v>1</v>
      </c>
      <c r="N399" s="216" t="s">
        <v>38</v>
      </c>
      <c r="P399" s="148">
        <f t="shared" si="1"/>
        <v>0</v>
      </c>
      <c r="Q399" s="148">
        <v>2.2000000000000001E-3</v>
      </c>
      <c r="R399" s="148">
        <f t="shared" si="2"/>
        <v>2.2000000000000001E-3</v>
      </c>
      <c r="S399" s="148">
        <v>0</v>
      </c>
      <c r="T399" s="149">
        <f t="shared" si="3"/>
        <v>0</v>
      </c>
      <c r="AR399" s="150" t="s">
        <v>320</v>
      </c>
      <c r="AT399" s="150" t="s">
        <v>742</v>
      </c>
      <c r="AU399" s="150" t="s">
        <v>91</v>
      </c>
      <c r="AY399" s="17" t="s">
        <v>207</v>
      </c>
      <c r="BE399" s="151">
        <f t="shared" si="4"/>
        <v>0</v>
      </c>
      <c r="BF399" s="151">
        <f t="shared" si="5"/>
        <v>0</v>
      </c>
      <c r="BG399" s="151">
        <f t="shared" si="6"/>
        <v>0</v>
      </c>
      <c r="BH399" s="151">
        <f t="shared" si="7"/>
        <v>0</v>
      </c>
      <c r="BI399" s="151">
        <f t="shared" si="8"/>
        <v>0</v>
      </c>
      <c r="BJ399" s="17" t="s">
        <v>91</v>
      </c>
      <c r="BK399" s="151">
        <f t="shared" si="9"/>
        <v>0</v>
      </c>
      <c r="BL399" s="17" t="s">
        <v>236</v>
      </c>
      <c r="BM399" s="150" t="s">
        <v>1705</v>
      </c>
    </row>
    <row r="400" spans="2:65" s="1" customFormat="1" ht="24.15" customHeight="1" x14ac:dyDescent="0.2">
      <c r="B400" s="137"/>
      <c r="C400" s="206" t="s">
        <v>1706</v>
      </c>
      <c r="D400" s="206" t="s">
        <v>742</v>
      </c>
      <c r="E400" s="207" t="s">
        <v>878</v>
      </c>
      <c r="F400" s="208" t="s">
        <v>879</v>
      </c>
      <c r="G400" s="209" t="s">
        <v>247</v>
      </c>
      <c r="H400" s="210">
        <v>2</v>
      </c>
      <c r="I400" s="211"/>
      <c r="J400" s="212">
        <f t="shared" si="0"/>
        <v>0</v>
      </c>
      <c r="K400" s="213"/>
      <c r="L400" s="214"/>
      <c r="M400" s="215" t="s">
        <v>1</v>
      </c>
      <c r="N400" s="216" t="s">
        <v>38</v>
      </c>
      <c r="P400" s="148">
        <f t="shared" si="1"/>
        <v>0</v>
      </c>
      <c r="Q400" s="148">
        <v>2.5000000000000001E-2</v>
      </c>
      <c r="R400" s="148">
        <f t="shared" si="2"/>
        <v>0.05</v>
      </c>
      <c r="S400" s="148">
        <v>0</v>
      </c>
      <c r="T400" s="149">
        <f t="shared" si="3"/>
        <v>0</v>
      </c>
      <c r="AR400" s="150" t="s">
        <v>320</v>
      </c>
      <c r="AT400" s="150" t="s">
        <v>742</v>
      </c>
      <c r="AU400" s="150" t="s">
        <v>91</v>
      </c>
      <c r="AY400" s="17" t="s">
        <v>207</v>
      </c>
      <c r="BE400" s="151">
        <f t="shared" si="4"/>
        <v>0</v>
      </c>
      <c r="BF400" s="151">
        <f t="shared" si="5"/>
        <v>0</v>
      </c>
      <c r="BG400" s="151">
        <f t="shared" si="6"/>
        <v>0</v>
      </c>
      <c r="BH400" s="151">
        <f t="shared" si="7"/>
        <v>0</v>
      </c>
      <c r="BI400" s="151">
        <f t="shared" si="8"/>
        <v>0</v>
      </c>
      <c r="BJ400" s="17" t="s">
        <v>91</v>
      </c>
      <c r="BK400" s="151">
        <f t="shared" si="9"/>
        <v>0</v>
      </c>
      <c r="BL400" s="17" t="s">
        <v>236</v>
      </c>
      <c r="BM400" s="150" t="s">
        <v>1707</v>
      </c>
    </row>
    <row r="401" spans="2:65" s="1" customFormat="1" ht="24.15" customHeight="1" x14ac:dyDescent="0.2">
      <c r="B401" s="137"/>
      <c r="C401" s="206" t="s">
        <v>1708</v>
      </c>
      <c r="D401" s="206" t="s">
        <v>742</v>
      </c>
      <c r="E401" s="234" t="s">
        <v>1709</v>
      </c>
      <c r="F401" s="235" t="s">
        <v>1710</v>
      </c>
      <c r="G401" s="236" t="s">
        <v>247</v>
      </c>
      <c r="H401" s="237">
        <v>1</v>
      </c>
      <c r="I401" s="211"/>
      <c r="J401" s="212">
        <f t="shared" si="0"/>
        <v>0</v>
      </c>
      <c r="K401" s="213"/>
      <c r="L401" s="214"/>
      <c r="M401" s="215" t="s">
        <v>1</v>
      </c>
      <c r="N401" s="216" t="s">
        <v>38</v>
      </c>
      <c r="P401" s="148">
        <f t="shared" si="1"/>
        <v>0</v>
      </c>
      <c r="Q401" s="148">
        <v>0.05</v>
      </c>
      <c r="R401" s="148">
        <f t="shared" si="2"/>
        <v>0.05</v>
      </c>
      <c r="S401" s="148">
        <v>0</v>
      </c>
      <c r="T401" s="149">
        <f t="shared" si="3"/>
        <v>0</v>
      </c>
      <c r="AR401" s="150" t="s">
        <v>320</v>
      </c>
      <c r="AT401" s="150" t="s">
        <v>742</v>
      </c>
      <c r="AU401" s="150" t="s">
        <v>91</v>
      </c>
      <c r="AY401" s="17" t="s">
        <v>207</v>
      </c>
      <c r="BE401" s="151">
        <f t="shared" si="4"/>
        <v>0</v>
      </c>
      <c r="BF401" s="151">
        <f t="shared" si="5"/>
        <v>0</v>
      </c>
      <c r="BG401" s="151">
        <f t="shared" si="6"/>
        <v>0</v>
      </c>
      <c r="BH401" s="151">
        <f t="shared" si="7"/>
        <v>0</v>
      </c>
      <c r="BI401" s="151">
        <f t="shared" si="8"/>
        <v>0</v>
      </c>
      <c r="BJ401" s="17" t="s">
        <v>91</v>
      </c>
      <c r="BK401" s="151">
        <f t="shared" si="9"/>
        <v>0</v>
      </c>
      <c r="BL401" s="17" t="s">
        <v>236</v>
      </c>
      <c r="BM401" s="150" t="s">
        <v>1711</v>
      </c>
    </row>
    <row r="402" spans="2:65" s="1" customFormat="1" ht="16.5" customHeight="1" x14ac:dyDescent="0.2">
      <c r="B402" s="137"/>
      <c r="C402" s="206" t="s">
        <v>1712</v>
      </c>
      <c r="D402" s="206" t="s">
        <v>742</v>
      </c>
      <c r="E402" s="234" t="s">
        <v>1713</v>
      </c>
      <c r="F402" s="235" t="s">
        <v>1714</v>
      </c>
      <c r="G402" s="236" t="s">
        <v>247</v>
      </c>
      <c r="H402" s="237">
        <v>2</v>
      </c>
      <c r="I402" s="211"/>
      <c r="J402" s="212">
        <f t="shared" si="0"/>
        <v>0</v>
      </c>
      <c r="K402" s="213"/>
      <c r="L402" s="214"/>
      <c r="M402" s="215" t="s">
        <v>1</v>
      </c>
      <c r="N402" s="216" t="s">
        <v>38</v>
      </c>
      <c r="P402" s="148">
        <f t="shared" si="1"/>
        <v>0</v>
      </c>
      <c r="Q402" s="148">
        <v>5.3E-3</v>
      </c>
      <c r="R402" s="148">
        <f t="shared" si="2"/>
        <v>1.06E-2</v>
      </c>
      <c r="S402" s="148">
        <v>0</v>
      </c>
      <c r="T402" s="149">
        <f t="shared" si="3"/>
        <v>0</v>
      </c>
      <c r="AR402" s="150" t="s">
        <v>320</v>
      </c>
      <c r="AT402" s="150" t="s">
        <v>742</v>
      </c>
      <c r="AU402" s="150" t="s">
        <v>91</v>
      </c>
      <c r="AY402" s="17" t="s">
        <v>207</v>
      </c>
      <c r="BE402" s="151">
        <f t="shared" si="4"/>
        <v>0</v>
      </c>
      <c r="BF402" s="151">
        <f t="shared" si="5"/>
        <v>0</v>
      </c>
      <c r="BG402" s="151">
        <f t="shared" si="6"/>
        <v>0</v>
      </c>
      <c r="BH402" s="151">
        <f t="shared" si="7"/>
        <v>0</v>
      </c>
      <c r="BI402" s="151">
        <f t="shared" si="8"/>
        <v>0</v>
      </c>
      <c r="BJ402" s="17" t="s">
        <v>91</v>
      </c>
      <c r="BK402" s="151">
        <f t="shared" si="9"/>
        <v>0</v>
      </c>
      <c r="BL402" s="17" t="s">
        <v>236</v>
      </c>
      <c r="BM402" s="150" t="s">
        <v>1715</v>
      </c>
    </row>
    <row r="403" spans="2:65" s="1" customFormat="1" ht="24.15" customHeight="1" x14ac:dyDescent="0.2">
      <c r="B403" s="137"/>
      <c r="C403" s="138" t="s">
        <v>1716</v>
      </c>
      <c r="D403" s="138" t="s">
        <v>208</v>
      </c>
      <c r="E403" s="227" t="s">
        <v>884</v>
      </c>
      <c r="F403" s="228" t="s">
        <v>885</v>
      </c>
      <c r="G403" s="229" t="s">
        <v>247</v>
      </c>
      <c r="H403" s="230">
        <v>26</v>
      </c>
      <c r="I403" s="143"/>
      <c r="J403" s="144">
        <f t="shared" si="0"/>
        <v>0</v>
      </c>
      <c r="K403" s="145"/>
      <c r="L403" s="32"/>
      <c r="M403" s="146" t="s">
        <v>1</v>
      </c>
      <c r="N403" s="147" t="s">
        <v>38</v>
      </c>
      <c r="P403" s="148">
        <f t="shared" si="1"/>
        <v>0</v>
      </c>
      <c r="Q403" s="148">
        <v>0.11958000000000001</v>
      </c>
      <c r="R403" s="148">
        <f t="shared" si="2"/>
        <v>3.1090800000000001</v>
      </c>
      <c r="S403" s="148">
        <v>0</v>
      </c>
      <c r="T403" s="149">
        <f t="shared" si="3"/>
        <v>0</v>
      </c>
      <c r="AR403" s="150" t="s">
        <v>236</v>
      </c>
      <c r="AT403" s="150" t="s">
        <v>208</v>
      </c>
      <c r="AU403" s="150" t="s">
        <v>91</v>
      </c>
      <c r="AY403" s="17" t="s">
        <v>207</v>
      </c>
      <c r="BE403" s="151">
        <f t="shared" si="4"/>
        <v>0</v>
      </c>
      <c r="BF403" s="151">
        <f t="shared" si="5"/>
        <v>0</v>
      </c>
      <c r="BG403" s="151">
        <f t="shared" si="6"/>
        <v>0</v>
      </c>
      <c r="BH403" s="151">
        <f t="shared" si="7"/>
        <v>0</v>
      </c>
      <c r="BI403" s="151">
        <f t="shared" si="8"/>
        <v>0</v>
      </c>
      <c r="BJ403" s="17" t="s">
        <v>91</v>
      </c>
      <c r="BK403" s="151">
        <f t="shared" si="9"/>
        <v>0</v>
      </c>
      <c r="BL403" s="17" t="s">
        <v>236</v>
      </c>
      <c r="BM403" s="150" t="s">
        <v>1717</v>
      </c>
    </row>
    <row r="404" spans="2:65" s="11" customFormat="1" x14ac:dyDescent="0.2">
      <c r="B404" s="152"/>
      <c r="D404" s="153" t="s">
        <v>214</v>
      </c>
      <c r="E404" s="154" t="s">
        <v>1</v>
      </c>
      <c r="F404" s="155" t="s">
        <v>1718</v>
      </c>
      <c r="H404" s="156">
        <v>26</v>
      </c>
      <c r="I404" s="157"/>
      <c r="L404" s="152"/>
      <c r="M404" s="158"/>
      <c r="T404" s="159"/>
      <c r="AT404" s="154" t="s">
        <v>214</v>
      </c>
      <c r="AU404" s="154" t="s">
        <v>91</v>
      </c>
      <c r="AV404" s="11" t="s">
        <v>91</v>
      </c>
      <c r="AW404" s="11" t="s">
        <v>29</v>
      </c>
      <c r="AX404" s="11" t="s">
        <v>80</v>
      </c>
      <c r="AY404" s="154" t="s">
        <v>207</v>
      </c>
    </row>
    <row r="405" spans="2:65" s="1" customFormat="1" ht="24.15" customHeight="1" x14ac:dyDescent="0.2">
      <c r="B405" s="137"/>
      <c r="C405" s="206" t="s">
        <v>1719</v>
      </c>
      <c r="D405" s="206" t="s">
        <v>742</v>
      </c>
      <c r="E405" s="234" t="s">
        <v>888</v>
      </c>
      <c r="F405" s="235" t="s">
        <v>889</v>
      </c>
      <c r="G405" s="236" t="s">
        <v>247</v>
      </c>
      <c r="H405" s="237">
        <v>26</v>
      </c>
      <c r="I405" s="211"/>
      <c r="J405" s="212">
        <f>ROUND(I405*H405,2)</f>
        <v>0</v>
      </c>
      <c r="K405" s="213"/>
      <c r="L405" s="214"/>
      <c r="M405" s="215" t="s">
        <v>1</v>
      </c>
      <c r="N405" s="216" t="s">
        <v>38</v>
      </c>
      <c r="P405" s="148">
        <f>O405*H405</f>
        <v>0</v>
      </c>
      <c r="Q405" s="148">
        <v>1.4E-3</v>
      </c>
      <c r="R405" s="148">
        <f>Q405*H405</f>
        <v>3.6400000000000002E-2</v>
      </c>
      <c r="S405" s="148">
        <v>0</v>
      </c>
      <c r="T405" s="149">
        <f>S405*H405</f>
        <v>0</v>
      </c>
      <c r="AR405" s="150" t="s">
        <v>320</v>
      </c>
      <c r="AT405" s="150" t="s">
        <v>742</v>
      </c>
      <c r="AU405" s="150" t="s">
        <v>91</v>
      </c>
      <c r="AY405" s="17" t="s">
        <v>207</v>
      </c>
      <c r="BE405" s="151">
        <f>IF(N405="základná",J405,0)</f>
        <v>0</v>
      </c>
      <c r="BF405" s="151">
        <f>IF(N405="znížená",J405,0)</f>
        <v>0</v>
      </c>
      <c r="BG405" s="151">
        <f>IF(N405="zákl. prenesená",J405,0)</f>
        <v>0</v>
      </c>
      <c r="BH405" s="151">
        <f>IF(N405="zníž. prenesená",J405,0)</f>
        <v>0</v>
      </c>
      <c r="BI405" s="151">
        <f>IF(N405="nulová",J405,0)</f>
        <v>0</v>
      </c>
      <c r="BJ405" s="17" t="s">
        <v>91</v>
      </c>
      <c r="BK405" s="151">
        <f>ROUND(I405*H405,2)</f>
        <v>0</v>
      </c>
      <c r="BL405" s="17" t="s">
        <v>236</v>
      </c>
      <c r="BM405" s="150" t="s">
        <v>1720</v>
      </c>
    </row>
    <row r="406" spans="2:65" s="1" customFormat="1" ht="37.799999999999997" customHeight="1" x14ac:dyDescent="0.2">
      <c r="B406" s="137"/>
      <c r="C406" s="138" t="s">
        <v>1721</v>
      </c>
      <c r="D406" s="138" t="s">
        <v>208</v>
      </c>
      <c r="E406" s="139" t="s">
        <v>891</v>
      </c>
      <c r="F406" s="140" t="s">
        <v>892</v>
      </c>
      <c r="G406" s="141" t="s">
        <v>235</v>
      </c>
      <c r="H406" s="142">
        <v>1642</v>
      </c>
      <c r="I406" s="143"/>
      <c r="J406" s="144">
        <f>ROUND(I406*H406,2)</f>
        <v>0</v>
      </c>
      <c r="K406" s="145"/>
      <c r="L406" s="32"/>
      <c r="M406" s="146" t="s">
        <v>1</v>
      </c>
      <c r="N406" s="147" t="s">
        <v>38</v>
      </c>
      <c r="P406" s="148">
        <f>O406*H406</f>
        <v>0</v>
      </c>
      <c r="Q406" s="148">
        <v>2E-3</v>
      </c>
      <c r="R406" s="148">
        <f>Q406*H406</f>
        <v>3.2840000000000003</v>
      </c>
      <c r="S406" s="148">
        <v>0</v>
      </c>
      <c r="T406" s="149">
        <f>S406*H406</f>
        <v>0</v>
      </c>
      <c r="AR406" s="150" t="s">
        <v>236</v>
      </c>
      <c r="AT406" s="150" t="s">
        <v>208</v>
      </c>
      <c r="AU406" s="150" t="s">
        <v>91</v>
      </c>
      <c r="AY406" s="17" t="s">
        <v>207</v>
      </c>
      <c r="BE406" s="151">
        <f>IF(N406="základná",J406,0)</f>
        <v>0</v>
      </c>
      <c r="BF406" s="151">
        <f>IF(N406="znížená",J406,0)</f>
        <v>0</v>
      </c>
      <c r="BG406" s="151">
        <f>IF(N406="zákl. prenesená",J406,0)</f>
        <v>0</v>
      </c>
      <c r="BH406" s="151">
        <f>IF(N406="zníž. prenesená",J406,0)</f>
        <v>0</v>
      </c>
      <c r="BI406" s="151">
        <f>IF(N406="nulová",J406,0)</f>
        <v>0</v>
      </c>
      <c r="BJ406" s="17" t="s">
        <v>91</v>
      </c>
      <c r="BK406" s="151">
        <f>ROUND(I406*H406,2)</f>
        <v>0</v>
      </c>
      <c r="BL406" s="17" t="s">
        <v>236</v>
      </c>
      <c r="BM406" s="150" t="s">
        <v>1722</v>
      </c>
    </row>
    <row r="407" spans="2:65" s="11" customFormat="1" x14ac:dyDescent="0.2">
      <c r="B407" s="152"/>
      <c r="D407" s="153" t="s">
        <v>214</v>
      </c>
      <c r="E407" s="154" t="s">
        <v>1</v>
      </c>
      <c r="F407" s="155" t="s">
        <v>1723</v>
      </c>
      <c r="H407" s="156">
        <v>1642</v>
      </c>
      <c r="I407" s="157"/>
      <c r="L407" s="152"/>
      <c r="M407" s="158"/>
      <c r="T407" s="159"/>
      <c r="AT407" s="154" t="s">
        <v>214</v>
      </c>
      <c r="AU407" s="154" t="s">
        <v>91</v>
      </c>
      <c r="AV407" s="11" t="s">
        <v>91</v>
      </c>
      <c r="AW407" s="11" t="s">
        <v>29</v>
      </c>
      <c r="AX407" s="11" t="s">
        <v>80</v>
      </c>
      <c r="AY407" s="154" t="s">
        <v>207</v>
      </c>
    </row>
    <row r="408" spans="2:65" s="1" customFormat="1" ht="33" customHeight="1" x14ac:dyDescent="0.2">
      <c r="B408" s="137"/>
      <c r="C408" s="138" t="s">
        <v>1724</v>
      </c>
      <c r="D408" s="138" t="s">
        <v>208</v>
      </c>
      <c r="E408" s="139" t="s">
        <v>1350</v>
      </c>
      <c r="F408" s="140" t="s">
        <v>1351</v>
      </c>
      <c r="G408" s="141" t="s">
        <v>410</v>
      </c>
      <c r="H408" s="142">
        <v>138.69999999999999</v>
      </c>
      <c r="I408" s="143"/>
      <c r="J408" s="144">
        <f>ROUND(I408*H408,2)</f>
        <v>0</v>
      </c>
      <c r="K408" s="145"/>
      <c r="L408" s="32"/>
      <c r="M408" s="146" t="s">
        <v>1</v>
      </c>
      <c r="N408" s="147" t="s">
        <v>38</v>
      </c>
      <c r="P408" s="148">
        <f>O408*H408</f>
        <v>0</v>
      </c>
      <c r="Q408" s="148">
        <v>0.20624000000000001</v>
      </c>
      <c r="R408" s="148">
        <f>Q408*H408</f>
        <v>28.605487999999998</v>
      </c>
      <c r="S408" s="148">
        <v>0</v>
      </c>
      <c r="T408" s="149">
        <f>S408*H408</f>
        <v>0</v>
      </c>
      <c r="AR408" s="150" t="s">
        <v>236</v>
      </c>
      <c r="AT408" s="150" t="s">
        <v>208</v>
      </c>
      <c r="AU408" s="150" t="s">
        <v>91</v>
      </c>
      <c r="AY408" s="17" t="s">
        <v>207</v>
      </c>
      <c r="BE408" s="151">
        <f>IF(N408="základná",J408,0)</f>
        <v>0</v>
      </c>
      <c r="BF408" s="151">
        <f>IF(N408="znížená",J408,0)</f>
        <v>0</v>
      </c>
      <c r="BG408" s="151">
        <f>IF(N408="zákl. prenesená",J408,0)</f>
        <v>0</v>
      </c>
      <c r="BH408" s="151">
        <f>IF(N408="zníž. prenesená",J408,0)</f>
        <v>0</v>
      </c>
      <c r="BI408" s="151">
        <f>IF(N408="nulová",J408,0)</f>
        <v>0</v>
      </c>
      <c r="BJ408" s="17" t="s">
        <v>91</v>
      </c>
      <c r="BK408" s="151">
        <f>ROUND(I408*H408,2)</f>
        <v>0</v>
      </c>
      <c r="BL408" s="17" t="s">
        <v>236</v>
      </c>
      <c r="BM408" s="150" t="s">
        <v>1725</v>
      </c>
    </row>
    <row r="409" spans="2:65" s="11" customFormat="1" x14ac:dyDescent="0.2">
      <c r="B409" s="152"/>
      <c r="D409" s="153" t="s">
        <v>214</v>
      </c>
      <c r="E409" s="154" t="s">
        <v>1</v>
      </c>
      <c r="F409" s="155" t="s">
        <v>1726</v>
      </c>
      <c r="H409" s="156">
        <v>138.69999999999999</v>
      </c>
      <c r="I409" s="157"/>
      <c r="L409" s="152"/>
      <c r="M409" s="158"/>
      <c r="T409" s="159"/>
      <c r="AT409" s="154" t="s">
        <v>214</v>
      </c>
      <c r="AU409" s="154" t="s">
        <v>91</v>
      </c>
      <c r="AV409" s="11" t="s">
        <v>91</v>
      </c>
      <c r="AW409" s="11" t="s">
        <v>29</v>
      </c>
      <c r="AX409" s="11" t="s">
        <v>80</v>
      </c>
      <c r="AY409" s="154" t="s">
        <v>207</v>
      </c>
    </row>
    <row r="410" spans="2:65" s="1" customFormat="1" ht="21.75" customHeight="1" x14ac:dyDescent="0.2">
      <c r="B410" s="137"/>
      <c r="C410" s="206" t="s">
        <v>1727</v>
      </c>
      <c r="D410" s="206" t="s">
        <v>742</v>
      </c>
      <c r="E410" s="207" t="s">
        <v>1354</v>
      </c>
      <c r="F410" s="208" t="s">
        <v>1355</v>
      </c>
      <c r="G410" s="209" t="s">
        <v>247</v>
      </c>
      <c r="H410" s="210">
        <v>140.08699999999999</v>
      </c>
      <c r="I410" s="211"/>
      <c r="J410" s="212">
        <f>ROUND(I410*H410,2)</f>
        <v>0</v>
      </c>
      <c r="K410" s="213"/>
      <c r="L410" s="214"/>
      <c r="M410" s="215" t="s">
        <v>1</v>
      </c>
      <c r="N410" s="216" t="s">
        <v>38</v>
      </c>
      <c r="P410" s="148">
        <f>O410*H410</f>
        <v>0</v>
      </c>
      <c r="Q410" s="148">
        <v>0.09</v>
      </c>
      <c r="R410" s="148">
        <f>Q410*H410</f>
        <v>12.607829999999998</v>
      </c>
      <c r="S410" s="148">
        <v>0</v>
      </c>
      <c r="T410" s="149">
        <f>S410*H410</f>
        <v>0</v>
      </c>
      <c r="AR410" s="150" t="s">
        <v>320</v>
      </c>
      <c r="AT410" s="150" t="s">
        <v>742</v>
      </c>
      <c r="AU410" s="150" t="s">
        <v>91</v>
      </c>
      <c r="AY410" s="17" t="s">
        <v>207</v>
      </c>
      <c r="BE410" s="151">
        <f>IF(N410="základná",J410,0)</f>
        <v>0</v>
      </c>
      <c r="BF410" s="151">
        <f>IF(N410="znížená",J410,0)</f>
        <v>0</v>
      </c>
      <c r="BG410" s="151">
        <f>IF(N410="zákl. prenesená",J410,0)</f>
        <v>0</v>
      </c>
      <c r="BH410" s="151">
        <f>IF(N410="zníž. prenesená",J410,0)</f>
        <v>0</v>
      </c>
      <c r="BI410" s="151">
        <f>IF(N410="nulová",J410,0)</f>
        <v>0</v>
      </c>
      <c r="BJ410" s="17" t="s">
        <v>91</v>
      </c>
      <c r="BK410" s="151">
        <f>ROUND(I410*H410,2)</f>
        <v>0</v>
      </c>
      <c r="BL410" s="17" t="s">
        <v>236</v>
      </c>
      <c r="BM410" s="150" t="s">
        <v>1728</v>
      </c>
    </row>
    <row r="411" spans="2:65" s="11" customFormat="1" x14ac:dyDescent="0.2">
      <c r="B411" s="152"/>
      <c r="D411" s="153" t="s">
        <v>214</v>
      </c>
      <c r="F411" s="155" t="s">
        <v>1729</v>
      </c>
      <c r="H411" s="156">
        <v>140.08699999999999</v>
      </c>
      <c r="I411" s="157"/>
      <c r="L411" s="152"/>
      <c r="M411" s="158"/>
      <c r="T411" s="159"/>
      <c r="AT411" s="154" t="s">
        <v>214</v>
      </c>
      <c r="AU411" s="154" t="s">
        <v>91</v>
      </c>
      <c r="AV411" s="11" t="s">
        <v>91</v>
      </c>
      <c r="AW411" s="11" t="s">
        <v>3</v>
      </c>
      <c r="AX411" s="11" t="s">
        <v>80</v>
      </c>
      <c r="AY411" s="154" t="s">
        <v>207</v>
      </c>
    </row>
    <row r="412" spans="2:65" s="1" customFormat="1" ht="33" customHeight="1" x14ac:dyDescent="0.2">
      <c r="B412" s="137"/>
      <c r="C412" s="138" t="s">
        <v>1730</v>
      </c>
      <c r="D412" s="194" t="s">
        <v>208</v>
      </c>
      <c r="E412" s="139" t="s">
        <v>1358</v>
      </c>
      <c r="F412" s="140" t="s">
        <v>1359</v>
      </c>
      <c r="G412" s="141" t="s">
        <v>235</v>
      </c>
      <c r="H412" s="142">
        <v>263.39999999999998</v>
      </c>
      <c r="I412" s="143"/>
      <c r="J412" s="144">
        <f>ROUND(I412*H412,2)</f>
        <v>0</v>
      </c>
      <c r="K412" s="145"/>
      <c r="L412" s="32"/>
      <c r="M412" s="146" t="s">
        <v>1</v>
      </c>
      <c r="N412" s="147" t="s">
        <v>38</v>
      </c>
      <c r="P412" s="148">
        <f>O412*H412</f>
        <v>0</v>
      </c>
      <c r="Q412" s="148">
        <v>6.2700000000000004E-3</v>
      </c>
      <c r="R412" s="148">
        <f>Q412*H412</f>
        <v>1.651518</v>
      </c>
      <c r="S412" s="148">
        <v>0</v>
      </c>
      <c r="T412" s="149">
        <f>S412*H412</f>
        <v>0</v>
      </c>
      <c r="AR412" s="150" t="s">
        <v>236</v>
      </c>
      <c r="AT412" s="150" t="s">
        <v>208</v>
      </c>
      <c r="AU412" s="150" t="s">
        <v>91</v>
      </c>
      <c r="AY412" s="17" t="s">
        <v>207</v>
      </c>
      <c r="BE412" s="151">
        <f>IF(N412="základná",J412,0)</f>
        <v>0</v>
      </c>
      <c r="BF412" s="151">
        <f>IF(N412="znížená",J412,0)</f>
        <v>0</v>
      </c>
      <c r="BG412" s="151">
        <f>IF(N412="zákl. prenesená",J412,0)</f>
        <v>0</v>
      </c>
      <c r="BH412" s="151">
        <f>IF(N412="zníž. prenesená",J412,0)</f>
        <v>0</v>
      </c>
      <c r="BI412" s="151">
        <f>IF(N412="nulová",J412,0)</f>
        <v>0</v>
      </c>
      <c r="BJ412" s="17" t="s">
        <v>91</v>
      </c>
      <c r="BK412" s="151">
        <f>ROUND(I412*H412,2)</f>
        <v>0</v>
      </c>
      <c r="BL412" s="17" t="s">
        <v>236</v>
      </c>
      <c r="BM412" s="150" t="s">
        <v>1731</v>
      </c>
    </row>
    <row r="413" spans="2:65" s="11" customFormat="1" x14ac:dyDescent="0.2">
      <c r="B413" s="152"/>
      <c r="D413" s="153" t="s">
        <v>214</v>
      </c>
      <c r="E413" s="154" t="s">
        <v>1</v>
      </c>
      <c r="F413" s="155" t="s">
        <v>1732</v>
      </c>
      <c r="H413" s="156">
        <v>204.2</v>
      </c>
      <c r="I413" s="157"/>
      <c r="L413" s="152"/>
      <c r="M413" s="158"/>
      <c r="T413" s="159"/>
      <c r="AT413" s="154" t="s">
        <v>214</v>
      </c>
      <c r="AU413" s="154" t="s">
        <v>91</v>
      </c>
      <c r="AV413" s="11" t="s">
        <v>91</v>
      </c>
      <c r="AW413" s="11" t="s">
        <v>29</v>
      </c>
      <c r="AX413" s="11" t="s">
        <v>72</v>
      </c>
      <c r="AY413" s="154" t="s">
        <v>207</v>
      </c>
    </row>
    <row r="414" spans="2:65" s="11" customFormat="1" x14ac:dyDescent="0.2">
      <c r="B414" s="152"/>
      <c r="D414" s="153" t="s">
        <v>214</v>
      </c>
      <c r="E414" s="154" t="s">
        <v>1</v>
      </c>
      <c r="F414" s="155" t="s">
        <v>1733</v>
      </c>
      <c r="H414" s="156">
        <v>59.2</v>
      </c>
      <c r="I414" s="157"/>
      <c r="L414" s="152"/>
      <c r="M414" s="158"/>
      <c r="T414" s="159"/>
      <c r="AT414" s="154" t="s">
        <v>214</v>
      </c>
      <c r="AU414" s="154" t="s">
        <v>91</v>
      </c>
      <c r="AV414" s="11" t="s">
        <v>91</v>
      </c>
      <c r="AW414" s="11" t="s">
        <v>29</v>
      </c>
      <c r="AX414" s="11" t="s">
        <v>72</v>
      </c>
      <c r="AY414" s="154" t="s">
        <v>207</v>
      </c>
    </row>
    <row r="415" spans="2:65" s="14" customFormat="1" x14ac:dyDescent="0.2">
      <c r="B415" s="178"/>
      <c r="D415" s="153" t="s">
        <v>214</v>
      </c>
      <c r="E415" s="179" t="s">
        <v>1</v>
      </c>
      <c r="F415" s="180" t="s">
        <v>243</v>
      </c>
      <c r="H415" s="181">
        <v>263.39999999999998</v>
      </c>
      <c r="I415" s="182"/>
      <c r="L415" s="178"/>
      <c r="M415" s="183"/>
      <c r="T415" s="184"/>
      <c r="AT415" s="179" t="s">
        <v>214</v>
      </c>
      <c r="AU415" s="179" t="s">
        <v>91</v>
      </c>
      <c r="AV415" s="14" t="s">
        <v>236</v>
      </c>
      <c r="AW415" s="14" t="s">
        <v>29</v>
      </c>
      <c r="AX415" s="14" t="s">
        <v>80</v>
      </c>
      <c r="AY415" s="179" t="s">
        <v>207</v>
      </c>
    </row>
    <row r="416" spans="2:65" s="1" customFormat="1" ht="24.15" customHeight="1" x14ac:dyDescent="0.2">
      <c r="B416" s="137"/>
      <c r="C416" s="138" t="s">
        <v>1734</v>
      </c>
      <c r="D416" s="194" t="s">
        <v>208</v>
      </c>
      <c r="E416" s="139" t="s">
        <v>1364</v>
      </c>
      <c r="F416" s="140" t="s">
        <v>1365</v>
      </c>
      <c r="G416" s="141" t="s">
        <v>247</v>
      </c>
      <c r="H416" s="142">
        <v>1371</v>
      </c>
      <c r="I416" s="143"/>
      <c r="J416" s="144">
        <f>ROUND(I416*H416,2)</f>
        <v>0</v>
      </c>
      <c r="K416" s="145"/>
      <c r="L416" s="32"/>
      <c r="M416" s="146" t="s">
        <v>1</v>
      </c>
      <c r="N416" s="147" t="s">
        <v>38</v>
      </c>
      <c r="P416" s="148">
        <f>O416*H416</f>
        <v>0</v>
      </c>
      <c r="Q416" s="148">
        <v>2.0200000000000001E-3</v>
      </c>
      <c r="R416" s="148">
        <f>Q416*H416</f>
        <v>2.7694200000000002</v>
      </c>
      <c r="S416" s="148">
        <v>0</v>
      </c>
      <c r="T416" s="149">
        <f>S416*H416</f>
        <v>0</v>
      </c>
      <c r="AR416" s="150" t="s">
        <v>236</v>
      </c>
      <c r="AT416" s="150" t="s">
        <v>208</v>
      </c>
      <c r="AU416" s="150" t="s">
        <v>91</v>
      </c>
      <c r="AY416" s="17" t="s">
        <v>207</v>
      </c>
      <c r="BE416" s="151">
        <f>IF(N416="základná",J416,0)</f>
        <v>0</v>
      </c>
      <c r="BF416" s="151">
        <f>IF(N416="znížená",J416,0)</f>
        <v>0</v>
      </c>
      <c r="BG416" s="151">
        <f>IF(N416="zákl. prenesená",J416,0)</f>
        <v>0</v>
      </c>
      <c r="BH416" s="151">
        <f>IF(N416="zníž. prenesená",J416,0)</f>
        <v>0</v>
      </c>
      <c r="BI416" s="151">
        <f>IF(N416="nulová",J416,0)</f>
        <v>0</v>
      </c>
      <c r="BJ416" s="17" t="s">
        <v>91</v>
      </c>
      <c r="BK416" s="151">
        <f>ROUND(I416*H416,2)</f>
        <v>0</v>
      </c>
      <c r="BL416" s="17" t="s">
        <v>236</v>
      </c>
      <c r="BM416" s="150" t="s">
        <v>1735</v>
      </c>
    </row>
    <row r="417" spans="2:65" s="11" customFormat="1" x14ac:dyDescent="0.2">
      <c r="B417" s="152"/>
      <c r="D417" s="153" t="s">
        <v>214</v>
      </c>
      <c r="E417" s="154" t="s">
        <v>1</v>
      </c>
      <c r="F417" s="155" t="s">
        <v>1736</v>
      </c>
      <c r="H417" s="156">
        <v>1180</v>
      </c>
      <c r="I417" s="157"/>
      <c r="L417" s="152"/>
      <c r="M417" s="158"/>
      <c r="T417" s="159"/>
      <c r="AT417" s="154" t="s">
        <v>214</v>
      </c>
      <c r="AU417" s="154" t="s">
        <v>91</v>
      </c>
      <c r="AV417" s="11" t="s">
        <v>91</v>
      </c>
      <c r="AW417" s="11" t="s">
        <v>29</v>
      </c>
      <c r="AX417" s="11" t="s">
        <v>72</v>
      </c>
      <c r="AY417" s="154" t="s">
        <v>207</v>
      </c>
    </row>
    <row r="418" spans="2:65" s="11" customFormat="1" x14ac:dyDescent="0.2">
      <c r="B418" s="152"/>
      <c r="D418" s="153" t="s">
        <v>214</v>
      </c>
      <c r="E418" s="154" t="s">
        <v>1</v>
      </c>
      <c r="F418" s="155" t="s">
        <v>1737</v>
      </c>
      <c r="H418" s="156">
        <v>191</v>
      </c>
      <c r="I418" s="157"/>
      <c r="L418" s="152"/>
      <c r="M418" s="158"/>
      <c r="T418" s="159"/>
      <c r="AT418" s="154" t="s">
        <v>214</v>
      </c>
      <c r="AU418" s="154" t="s">
        <v>91</v>
      </c>
      <c r="AV418" s="11" t="s">
        <v>91</v>
      </c>
      <c r="AW418" s="11" t="s">
        <v>29</v>
      </c>
      <c r="AX418" s="11" t="s">
        <v>72</v>
      </c>
      <c r="AY418" s="154" t="s">
        <v>207</v>
      </c>
    </row>
    <row r="419" spans="2:65" s="14" customFormat="1" x14ac:dyDescent="0.2">
      <c r="B419" s="178"/>
      <c r="D419" s="153" t="s">
        <v>214</v>
      </c>
      <c r="E419" s="179" t="s">
        <v>1</v>
      </c>
      <c r="F419" s="180" t="s">
        <v>243</v>
      </c>
      <c r="H419" s="181">
        <v>1371</v>
      </c>
      <c r="I419" s="182"/>
      <c r="L419" s="178"/>
      <c r="M419" s="183"/>
      <c r="T419" s="184"/>
      <c r="AT419" s="179" t="s">
        <v>214</v>
      </c>
      <c r="AU419" s="179" t="s">
        <v>91</v>
      </c>
      <c r="AV419" s="14" t="s">
        <v>236</v>
      </c>
      <c r="AW419" s="14" t="s">
        <v>29</v>
      </c>
      <c r="AX419" s="14" t="s">
        <v>80</v>
      </c>
      <c r="AY419" s="179" t="s">
        <v>207</v>
      </c>
    </row>
    <row r="420" spans="2:65" s="1" customFormat="1" ht="24.15" customHeight="1" x14ac:dyDescent="0.2">
      <c r="B420" s="137"/>
      <c r="C420" s="138" t="s">
        <v>1738</v>
      </c>
      <c r="D420" s="194" t="s">
        <v>208</v>
      </c>
      <c r="E420" s="139" t="s">
        <v>1375</v>
      </c>
      <c r="F420" s="140" t="s">
        <v>1376</v>
      </c>
      <c r="G420" s="141" t="s">
        <v>247</v>
      </c>
      <c r="H420" s="142">
        <v>136</v>
      </c>
      <c r="I420" s="143"/>
      <c r="J420" s="144">
        <f>ROUND(I420*H420,2)</f>
        <v>0</v>
      </c>
      <c r="K420" s="145"/>
      <c r="L420" s="32"/>
      <c r="M420" s="146" t="s">
        <v>1</v>
      </c>
      <c r="N420" s="147" t="s">
        <v>38</v>
      </c>
      <c r="P420" s="148">
        <f>O420*H420</f>
        <v>0</v>
      </c>
      <c r="Q420" s="148">
        <v>2.0200000000000001E-3</v>
      </c>
      <c r="R420" s="148">
        <f>Q420*H420</f>
        <v>0.27472000000000002</v>
      </c>
      <c r="S420" s="148">
        <v>0</v>
      </c>
      <c r="T420" s="149">
        <f>S420*H420</f>
        <v>0</v>
      </c>
      <c r="AR420" s="150" t="s">
        <v>236</v>
      </c>
      <c r="AT420" s="150" t="s">
        <v>208</v>
      </c>
      <c r="AU420" s="150" t="s">
        <v>91</v>
      </c>
      <c r="AY420" s="17" t="s">
        <v>207</v>
      </c>
      <c r="BE420" s="151">
        <f>IF(N420="základná",J420,0)</f>
        <v>0</v>
      </c>
      <c r="BF420" s="151">
        <f>IF(N420="znížená",J420,0)</f>
        <v>0</v>
      </c>
      <c r="BG420" s="151">
        <f>IF(N420="zákl. prenesená",J420,0)</f>
        <v>0</v>
      </c>
      <c r="BH420" s="151">
        <f>IF(N420="zníž. prenesená",J420,0)</f>
        <v>0</v>
      </c>
      <c r="BI420" s="151">
        <f>IF(N420="nulová",J420,0)</f>
        <v>0</v>
      </c>
      <c r="BJ420" s="17" t="s">
        <v>91</v>
      </c>
      <c r="BK420" s="151">
        <f>ROUND(I420*H420,2)</f>
        <v>0</v>
      </c>
      <c r="BL420" s="17" t="s">
        <v>236</v>
      </c>
      <c r="BM420" s="150" t="s">
        <v>1739</v>
      </c>
    </row>
    <row r="421" spans="2:65" s="11" customFormat="1" x14ac:dyDescent="0.2">
      <c r="B421" s="152"/>
      <c r="D421" s="153" t="s">
        <v>214</v>
      </c>
      <c r="E421" s="154" t="s">
        <v>1</v>
      </c>
      <c r="F421" s="155" t="s">
        <v>1740</v>
      </c>
      <c r="H421" s="156">
        <v>136</v>
      </c>
      <c r="I421" s="157"/>
      <c r="L421" s="152"/>
      <c r="M421" s="158"/>
      <c r="T421" s="159"/>
      <c r="AT421" s="154" t="s">
        <v>214</v>
      </c>
      <c r="AU421" s="154" t="s">
        <v>91</v>
      </c>
      <c r="AV421" s="11" t="s">
        <v>91</v>
      </c>
      <c r="AW421" s="11" t="s">
        <v>29</v>
      </c>
      <c r="AX421" s="11" t="s">
        <v>80</v>
      </c>
      <c r="AY421" s="154" t="s">
        <v>207</v>
      </c>
    </row>
    <row r="422" spans="2:65" s="1" customFormat="1" ht="24.15" customHeight="1" x14ac:dyDescent="0.2">
      <c r="B422" s="137"/>
      <c r="C422" s="138" t="s">
        <v>1741</v>
      </c>
      <c r="D422" s="194" t="s">
        <v>208</v>
      </c>
      <c r="E422" s="139" t="s">
        <v>1380</v>
      </c>
      <c r="F422" s="140" t="s">
        <v>1381</v>
      </c>
      <c r="G422" s="141" t="s">
        <v>410</v>
      </c>
      <c r="H422" s="142">
        <v>3</v>
      </c>
      <c r="I422" s="143"/>
      <c r="J422" s="144">
        <f>ROUND(I422*H422,2)</f>
        <v>0</v>
      </c>
      <c r="K422" s="145"/>
      <c r="L422" s="32"/>
      <c r="M422" s="146" t="s">
        <v>1</v>
      </c>
      <c r="N422" s="147" t="s">
        <v>38</v>
      </c>
      <c r="P422" s="148">
        <f>O422*H422</f>
        <v>0</v>
      </c>
      <c r="Q422" s="148">
        <v>6.0600000000000003E-3</v>
      </c>
      <c r="R422" s="148">
        <f>Q422*H422</f>
        <v>1.8180000000000002E-2</v>
      </c>
      <c r="S422" s="148">
        <v>0</v>
      </c>
      <c r="T422" s="149">
        <f>S422*H422</f>
        <v>0</v>
      </c>
      <c r="AR422" s="150" t="s">
        <v>236</v>
      </c>
      <c r="AT422" s="150" t="s">
        <v>208</v>
      </c>
      <c r="AU422" s="150" t="s">
        <v>91</v>
      </c>
      <c r="AY422" s="17" t="s">
        <v>207</v>
      </c>
      <c r="BE422" s="151">
        <f>IF(N422="základná",J422,0)</f>
        <v>0</v>
      </c>
      <c r="BF422" s="151">
        <f>IF(N422="znížená",J422,0)</f>
        <v>0</v>
      </c>
      <c r="BG422" s="151">
        <f>IF(N422="zákl. prenesená",J422,0)</f>
        <v>0</v>
      </c>
      <c r="BH422" s="151">
        <f>IF(N422="zníž. prenesená",J422,0)</f>
        <v>0</v>
      </c>
      <c r="BI422" s="151">
        <f>IF(N422="nulová",J422,0)</f>
        <v>0</v>
      </c>
      <c r="BJ422" s="17" t="s">
        <v>91</v>
      </c>
      <c r="BK422" s="151">
        <f>ROUND(I422*H422,2)</f>
        <v>0</v>
      </c>
      <c r="BL422" s="17" t="s">
        <v>236</v>
      </c>
      <c r="BM422" s="150" t="s">
        <v>1742</v>
      </c>
    </row>
    <row r="423" spans="2:65" s="11" customFormat="1" ht="20.399999999999999" x14ac:dyDescent="0.2">
      <c r="B423" s="152"/>
      <c r="D423" s="153" t="s">
        <v>214</v>
      </c>
      <c r="E423" s="154" t="s">
        <v>1</v>
      </c>
      <c r="F423" s="155" t="s">
        <v>1743</v>
      </c>
      <c r="H423" s="156">
        <v>3</v>
      </c>
      <c r="I423" s="157"/>
      <c r="L423" s="152"/>
      <c r="M423" s="158"/>
      <c r="T423" s="159"/>
      <c r="AT423" s="154" t="s">
        <v>214</v>
      </c>
      <c r="AU423" s="154" t="s">
        <v>91</v>
      </c>
      <c r="AV423" s="11" t="s">
        <v>91</v>
      </c>
      <c r="AW423" s="11" t="s">
        <v>29</v>
      </c>
      <c r="AX423" s="11" t="s">
        <v>80</v>
      </c>
      <c r="AY423" s="154" t="s">
        <v>207</v>
      </c>
    </row>
    <row r="424" spans="2:65" s="1" customFormat="1" ht="37.799999999999997" customHeight="1" x14ac:dyDescent="0.2">
      <c r="B424" s="137"/>
      <c r="C424" s="138" t="s">
        <v>1744</v>
      </c>
      <c r="D424" s="138" t="s">
        <v>208</v>
      </c>
      <c r="E424" s="139" t="s">
        <v>1745</v>
      </c>
      <c r="F424" s="140" t="s">
        <v>1746</v>
      </c>
      <c r="G424" s="141" t="s">
        <v>235</v>
      </c>
      <c r="H424" s="142">
        <v>55.2</v>
      </c>
      <c r="I424" s="143"/>
      <c r="J424" s="144">
        <f>ROUND(I424*H424,2)</f>
        <v>0</v>
      </c>
      <c r="K424" s="145"/>
      <c r="L424" s="32"/>
      <c r="M424" s="146" t="s">
        <v>1</v>
      </c>
      <c r="N424" s="147" t="s">
        <v>38</v>
      </c>
      <c r="P424" s="148">
        <f>O424*H424</f>
        <v>0</v>
      </c>
      <c r="Q424" s="148">
        <v>1.5E-3</v>
      </c>
      <c r="R424" s="148">
        <f>Q424*H424</f>
        <v>8.2800000000000012E-2</v>
      </c>
      <c r="S424" s="148">
        <v>0</v>
      </c>
      <c r="T424" s="149">
        <f>S424*H424</f>
        <v>0</v>
      </c>
      <c r="AR424" s="150" t="s">
        <v>236</v>
      </c>
      <c r="AT424" s="150" t="s">
        <v>208</v>
      </c>
      <c r="AU424" s="150" t="s">
        <v>91</v>
      </c>
      <c r="AY424" s="17" t="s">
        <v>207</v>
      </c>
      <c r="BE424" s="151">
        <f>IF(N424="základná",J424,0)</f>
        <v>0</v>
      </c>
      <c r="BF424" s="151">
        <f>IF(N424="znížená",J424,0)</f>
        <v>0</v>
      </c>
      <c r="BG424" s="151">
        <f>IF(N424="zákl. prenesená",J424,0)</f>
        <v>0</v>
      </c>
      <c r="BH424" s="151">
        <f>IF(N424="zníž. prenesená",J424,0)</f>
        <v>0</v>
      </c>
      <c r="BI424" s="151">
        <f>IF(N424="nulová",J424,0)</f>
        <v>0</v>
      </c>
      <c r="BJ424" s="17" t="s">
        <v>91</v>
      </c>
      <c r="BK424" s="151">
        <f>ROUND(I424*H424,2)</f>
        <v>0</v>
      </c>
      <c r="BL424" s="17" t="s">
        <v>236</v>
      </c>
      <c r="BM424" s="150" t="s">
        <v>1747</v>
      </c>
    </row>
    <row r="425" spans="2:65" s="1" customFormat="1" ht="19.2" x14ac:dyDescent="0.2">
      <c r="B425" s="32"/>
      <c r="D425" s="153" t="s">
        <v>220</v>
      </c>
      <c r="F425" s="160" t="s">
        <v>827</v>
      </c>
      <c r="I425" s="161"/>
      <c r="L425" s="32"/>
      <c r="M425" s="162"/>
      <c r="T425" s="59"/>
      <c r="AT425" s="17" t="s">
        <v>220</v>
      </c>
      <c r="AU425" s="17" t="s">
        <v>91</v>
      </c>
    </row>
    <row r="426" spans="2:65" s="11" customFormat="1" x14ac:dyDescent="0.2">
      <c r="B426" s="152"/>
      <c r="D426" s="153" t="s">
        <v>214</v>
      </c>
      <c r="E426" s="154" t="s">
        <v>1</v>
      </c>
      <c r="F426" s="155" t="s">
        <v>1748</v>
      </c>
      <c r="H426" s="156">
        <v>55.2</v>
      </c>
      <c r="I426" s="157"/>
      <c r="L426" s="152"/>
      <c r="M426" s="158"/>
      <c r="T426" s="159"/>
      <c r="AT426" s="154" t="s">
        <v>214</v>
      </c>
      <c r="AU426" s="154" t="s">
        <v>91</v>
      </c>
      <c r="AV426" s="11" t="s">
        <v>91</v>
      </c>
      <c r="AW426" s="11" t="s">
        <v>29</v>
      </c>
      <c r="AX426" s="11" t="s">
        <v>80</v>
      </c>
      <c r="AY426" s="154" t="s">
        <v>207</v>
      </c>
    </row>
    <row r="427" spans="2:65" s="1" customFormat="1" ht="24.15" customHeight="1" x14ac:dyDescent="0.2">
      <c r="B427" s="137"/>
      <c r="C427" s="206" t="s">
        <v>1749</v>
      </c>
      <c r="D427" s="206" t="s">
        <v>742</v>
      </c>
      <c r="E427" s="207" t="s">
        <v>1750</v>
      </c>
      <c r="F427" s="208" t="s">
        <v>1751</v>
      </c>
      <c r="G427" s="209" t="s">
        <v>235</v>
      </c>
      <c r="H427" s="210">
        <v>63.48</v>
      </c>
      <c r="I427" s="211"/>
      <c r="J427" s="212">
        <f>ROUND(I427*H427,2)</f>
        <v>0</v>
      </c>
      <c r="K427" s="213"/>
      <c r="L427" s="214"/>
      <c r="M427" s="215" t="s">
        <v>1</v>
      </c>
      <c r="N427" s="216" t="s">
        <v>38</v>
      </c>
      <c r="P427" s="148">
        <f>O427*H427</f>
        <v>0</v>
      </c>
      <c r="Q427" s="148">
        <v>5.0000000000000001E-4</v>
      </c>
      <c r="R427" s="148">
        <f>Q427*H427</f>
        <v>3.1739999999999997E-2</v>
      </c>
      <c r="S427" s="148">
        <v>0</v>
      </c>
      <c r="T427" s="149">
        <f>S427*H427</f>
        <v>0</v>
      </c>
      <c r="AR427" s="150" t="s">
        <v>320</v>
      </c>
      <c r="AT427" s="150" t="s">
        <v>742</v>
      </c>
      <c r="AU427" s="150" t="s">
        <v>91</v>
      </c>
      <c r="AY427" s="17" t="s">
        <v>207</v>
      </c>
      <c r="BE427" s="151">
        <f>IF(N427="základná",J427,0)</f>
        <v>0</v>
      </c>
      <c r="BF427" s="151">
        <f>IF(N427="znížená",J427,0)</f>
        <v>0</v>
      </c>
      <c r="BG427" s="151">
        <f>IF(N427="zákl. prenesená",J427,0)</f>
        <v>0</v>
      </c>
      <c r="BH427" s="151">
        <f>IF(N427="zníž. prenesená",J427,0)</f>
        <v>0</v>
      </c>
      <c r="BI427" s="151">
        <f>IF(N427="nulová",J427,0)</f>
        <v>0</v>
      </c>
      <c r="BJ427" s="17" t="s">
        <v>91</v>
      </c>
      <c r="BK427" s="151">
        <f>ROUND(I427*H427,2)</f>
        <v>0</v>
      </c>
      <c r="BL427" s="17" t="s">
        <v>236</v>
      </c>
      <c r="BM427" s="150" t="s">
        <v>1752</v>
      </c>
    </row>
    <row r="428" spans="2:65" s="11" customFormat="1" x14ac:dyDescent="0.2">
      <c r="B428" s="152"/>
      <c r="D428" s="153" t="s">
        <v>214</v>
      </c>
      <c r="F428" s="155" t="s">
        <v>1753</v>
      </c>
      <c r="H428" s="156">
        <v>63.48</v>
      </c>
      <c r="I428" s="157"/>
      <c r="L428" s="152"/>
      <c r="M428" s="158"/>
      <c r="T428" s="159"/>
      <c r="AT428" s="154" t="s">
        <v>214</v>
      </c>
      <c r="AU428" s="154" t="s">
        <v>91</v>
      </c>
      <c r="AV428" s="11" t="s">
        <v>91</v>
      </c>
      <c r="AW428" s="11" t="s">
        <v>3</v>
      </c>
      <c r="AX428" s="11" t="s">
        <v>80</v>
      </c>
      <c r="AY428" s="154" t="s">
        <v>207</v>
      </c>
    </row>
    <row r="429" spans="2:65" s="1" customFormat="1" ht="24.15" customHeight="1" x14ac:dyDescent="0.2">
      <c r="B429" s="137"/>
      <c r="C429" s="138" t="s">
        <v>1754</v>
      </c>
      <c r="D429" s="194" t="s">
        <v>208</v>
      </c>
      <c r="E429" s="139" t="s">
        <v>1385</v>
      </c>
      <c r="F429" s="140" t="s">
        <v>1386</v>
      </c>
      <c r="G429" s="141" t="s">
        <v>410</v>
      </c>
      <c r="H429" s="142">
        <v>240.6</v>
      </c>
      <c r="I429" s="143"/>
      <c r="J429" s="144">
        <f>ROUND(I429*H429,2)</f>
        <v>0</v>
      </c>
      <c r="K429" s="145"/>
      <c r="L429" s="32"/>
      <c r="M429" s="146" t="s">
        <v>1</v>
      </c>
      <c r="N429" s="147" t="s">
        <v>38</v>
      </c>
      <c r="P429" s="148">
        <f>O429*H429</f>
        <v>0</v>
      </c>
      <c r="Q429" s="148">
        <v>2.0000000000000002E-5</v>
      </c>
      <c r="R429" s="148">
        <f>Q429*H429</f>
        <v>4.8120000000000003E-3</v>
      </c>
      <c r="S429" s="148">
        <v>0</v>
      </c>
      <c r="T429" s="149">
        <f>S429*H429</f>
        <v>0</v>
      </c>
      <c r="AR429" s="150" t="s">
        <v>236</v>
      </c>
      <c r="AT429" s="150" t="s">
        <v>208</v>
      </c>
      <c r="AU429" s="150" t="s">
        <v>91</v>
      </c>
      <c r="AY429" s="17" t="s">
        <v>207</v>
      </c>
      <c r="BE429" s="151">
        <f>IF(N429="základná",J429,0)</f>
        <v>0</v>
      </c>
      <c r="BF429" s="151">
        <f>IF(N429="znížená",J429,0)</f>
        <v>0</v>
      </c>
      <c r="BG429" s="151">
        <f>IF(N429="zákl. prenesená",J429,0)</f>
        <v>0</v>
      </c>
      <c r="BH429" s="151">
        <f>IF(N429="zníž. prenesená",J429,0)</f>
        <v>0</v>
      </c>
      <c r="BI429" s="151">
        <f>IF(N429="nulová",J429,0)</f>
        <v>0</v>
      </c>
      <c r="BJ429" s="17" t="s">
        <v>91</v>
      </c>
      <c r="BK429" s="151">
        <f>ROUND(I429*H429,2)</f>
        <v>0</v>
      </c>
      <c r="BL429" s="17" t="s">
        <v>236</v>
      </c>
      <c r="BM429" s="150" t="s">
        <v>1755</v>
      </c>
    </row>
    <row r="430" spans="2:65" s="1" customFormat="1" ht="19.2" x14ac:dyDescent="0.2">
      <c r="B430" s="32"/>
      <c r="D430" s="153" t="s">
        <v>220</v>
      </c>
      <c r="F430" s="160" t="s">
        <v>1388</v>
      </c>
      <c r="I430" s="161"/>
      <c r="L430" s="32"/>
      <c r="M430" s="162"/>
      <c r="T430" s="59"/>
      <c r="AT430" s="17" t="s">
        <v>220</v>
      </c>
      <c r="AU430" s="17" t="s">
        <v>91</v>
      </c>
    </row>
    <row r="431" spans="2:65" s="11" customFormat="1" ht="20.399999999999999" x14ac:dyDescent="0.2">
      <c r="B431" s="152"/>
      <c r="D431" s="153" t="s">
        <v>214</v>
      </c>
      <c r="E431" s="154" t="s">
        <v>1</v>
      </c>
      <c r="F431" s="155" t="s">
        <v>1756</v>
      </c>
      <c r="H431" s="156">
        <v>192.9</v>
      </c>
      <c r="I431" s="157"/>
      <c r="L431" s="152"/>
      <c r="M431" s="158"/>
      <c r="T431" s="159"/>
      <c r="AT431" s="154" t="s">
        <v>214</v>
      </c>
      <c r="AU431" s="154" t="s">
        <v>91</v>
      </c>
      <c r="AV431" s="11" t="s">
        <v>91</v>
      </c>
      <c r="AW431" s="11" t="s">
        <v>29</v>
      </c>
      <c r="AX431" s="11" t="s">
        <v>72</v>
      </c>
      <c r="AY431" s="154" t="s">
        <v>207</v>
      </c>
    </row>
    <row r="432" spans="2:65" s="11" customFormat="1" ht="20.399999999999999" x14ac:dyDescent="0.2">
      <c r="B432" s="152"/>
      <c r="D432" s="153" t="s">
        <v>214</v>
      </c>
      <c r="E432" s="154" t="s">
        <v>1</v>
      </c>
      <c r="F432" s="155" t="s">
        <v>1757</v>
      </c>
      <c r="H432" s="156">
        <v>47.7</v>
      </c>
      <c r="I432" s="157"/>
      <c r="L432" s="152"/>
      <c r="M432" s="158"/>
      <c r="T432" s="159"/>
      <c r="AT432" s="154" t="s">
        <v>214</v>
      </c>
      <c r="AU432" s="154" t="s">
        <v>91</v>
      </c>
      <c r="AV432" s="11" t="s">
        <v>91</v>
      </c>
      <c r="AW432" s="11" t="s">
        <v>29</v>
      </c>
      <c r="AX432" s="11" t="s">
        <v>72</v>
      </c>
      <c r="AY432" s="154" t="s">
        <v>207</v>
      </c>
    </row>
    <row r="433" spans="2:65" s="14" customFormat="1" x14ac:dyDescent="0.2">
      <c r="B433" s="178"/>
      <c r="D433" s="153" t="s">
        <v>214</v>
      </c>
      <c r="E433" s="179" t="s">
        <v>1</v>
      </c>
      <c r="F433" s="180" t="s">
        <v>243</v>
      </c>
      <c r="H433" s="181">
        <v>240.6</v>
      </c>
      <c r="I433" s="182"/>
      <c r="L433" s="178"/>
      <c r="M433" s="183"/>
      <c r="T433" s="184"/>
      <c r="AT433" s="179" t="s">
        <v>214</v>
      </c>
      <c r="AU433" s="179" t="s">
        <v>91</v>
      </c>
      <c r="AV433" s="14" t="s">
        <v>236</v>
      </c>
      <c r="AW433" s="14" t="s">
        <v>29</v>
      </c>
      <c r="AX433" s="14" t="s">
        <v>80</v>
      </c>
      <c r="AY433" s="179" t="s">
        <v>207</v>
      </c>
    </row>
    <row r="434" spans="2:65" s="1" customFormat="1" ht="24.15" customHeight="1" x14ac:dyDescent="0.2">
      <c r="B434" s="137"/>
      <c r="C434" s="138" t="s">
        <v>1758</v>
      </c>
      <c r="D434" s="194" t="s">
        <v>208</v>
      </c>
      <c r="E434" s="139" t="s">
        <v>1392</v>
      </c>
      <c r="F434" s="140" t="s">
        <v>1393</v>
      </c>
      <c r="G434" s="141" t="s">
        <v>410</v>
      </c>
      <c r="H434" s="142">
        <v>136.1</v>
      </c>
      <c r="I434" s="143"/>
      <c r="J434" s="144">
        <f>ROUND(I434*H434,2)</f>
        <v>0</v>
      </c>
      <c r="K434" s="145"/>
      <c r="L434" s="32"/>
      <c r="M434" s="146" t="s">
        <v>1</v>
      </c>
      <c r="N434" s="147" t="s">
        <v>38</v>
      </c>
      <c r="P434" s="148">
        <f>O434*H434</f>
        <v>0</v>
      </c>
      <c r="Q434" s="148">
        <v>2.0000000000000002E-5</v>
      </c>
      <c r="R434" s="148">
        <f>Q434*H434</f>
        <v>2.722E-3</v>
      </c>
      <c r="S434" s="148">
        <v>0</v>
      </c>
      <c r="T434" s="149">
        <f>S434*H434</f>
        <v>0</v>
      </c>
      <c r="AR434" s="150" t="s">
        <v>236</v>
      </c>
      <c r="AT434" s="150" t="s">
        <v>208</v>
      </c>
      <c r="AU434" s="150" t="s">
        <v>91</v>
      </c>
      <c r="AY434" s="17" t="s">
        <v>207</v>
      </c>
      <c r="BE434" s="151">
        <f>IF(N434="základná",J434,0)</f>
        <v>0</v>
      </c>
      <c r="BF434" s="151">
        <f>IF(N434="znížená",J434,0)</f>
        <v>0</v>
      </c>
      <c r="BG434" s="151">
        <f>IF(N434="zákl. prenesená",J434,0)</f>
        <v>0</v>
      </c>
      <c r="BH434" s="151">
        <f>IF(N434="zníž. prenesená",J434,0)</f>
        <v>0</v>
      </c>
      <c r="BI434" s="151">
        <f>IF(N434="nulová",J434,0)</f>
        <v>0</v>
      </c>
      <c r="BJ434" s="17" t="s">
        <v>91</v>
      </c>
      <c r="BK434" s="151">
        <f>ROUND(I434*H434,2)</f>
        <v>0</v>
      </c>
      <c r="BL434" s="17" t="s">
        <v>236</v>
      </c>
      <c r="BM434" s="150" t="s">
        <v>1759</v>
      </c>
    </row>
    <row r="435" spans="2:65" s="1" customFormat="1" ht="19.2" x14ac:dyDescent="0.2">
      <c r="B435" s="32"/>
      <c r="D435" s="153" t="s">
        <v>220</v>
      </c>
      <c r="F435" s="160" t="s">
        <v>1388</v>
      </c>
      <c r="I435" s="161"/>
      <c r="L435" s="32"/>
      <c r="M435" s="162"/>
      <c r="T435" s="59"/>
      <c r="AT435" s="17" t="s">
        <v>220</v>
      </c>
      <c r="AU435" s="17" t="s">
        <v>91</v>
      </c>
    </row>
    <row r="436" spans="2:65" s="11" customFormat="1" ht="20.399999999999999" x14ac:dyDescent="0.2">
      <c r="B436" s="152"/>
      <c r="D436" s="153" t="s">
        <v>214</v>
      </c>
      <c r="E436" s="154" t="s">
        <v>1</v>
      </c>
      <c r="F436" s="155" t="s">
        <v>1760</v>
      </c>
      <c r="H436" s="156">
        <v>136.1</v>
      </c>
      <c r="I436" s="157"/>
      <c r="L436" s="152"/>
      <c r="M436" s="158"/>
      <c r="T436" s="159"/>
      <c r="AT436" s="154" t="s">
        <v>214</v>
      </c>
      <c r="AU436" s="154" t="s">
        <v>91</v>
      </c>
      <c r="AV436" s="11" t="s">
        <v>91</v>
      </c>
      <c r="AW436" s="11" t="s">
        <v>29</v>
      </c>
      <c r="AX436" s="11" t="s">
        <v>80</v>
      </c>
      <c r="AY436" s="154" t="s">
        <v>207</v>
      </c>
    </row>
    <row r="437" spans="2:65" s="1" customFormat="1" ht="33" customHeight="1" x14ac:dyDescent="0.2">
      <c r="B437" s="137"/>
      <c r="C437" s="138" t="s">
        <v>1761</v>
      </c>
      <c r="D437" s="194" t="s">
        <v>208</v>
      </c>
      <c r="E437" s="139" t="s">
        <v>1397</v>
      </c>
      <c r="F437" s="140" t="s">
        <v>1398</v>
      </c>
      <c r="G437" s="141" t="s">
        <v>410</v>
      </c>
      <c r="H437" s="142">
        <v>26.8</v>
      </c>
      <c r="I437" s="143"/>
      <c r="J437" s="144">
        <f>ROUND(I437*H437,2)</f>
        <v>0</v>
      </c>
      <c r="K437" s="145"/>
      <c r="L437" s="32"/>
      <c r="M437" s="146" t="s">
        <v>1</v>
      </c>
      <c r="N437" s="147" t="s">
        <v>38</v>
      </c>
      <c r="P437" s="148">
        <f>O437*H437</f>
        <v>0</v>
      </c>
      <c r="Q437" s="148">
        <v>0</v>
      </c>
      <c r="R437" s="148">
        <f>Q437*H437</f>
        <v>0</v>
      </c>
      <c r="S437" s="148">
        <v>0</v>
      </c>
      <c r="T437" s="149">
        <f>S437*H437</f>
        <v>0</v>
      </c>
      <c r="AR437" s="150" t="s">
        <v>236</v>
      </c>
      <c r="AT437" s="150" t="s">
        <v>208</v>
      </c>
      <c r="AU437" s="150" t="s">
        <v>91</v>
      </c>
      <c r="AY437" s="17" t="s">
        <v>207</v>
      </c>
      <c r="BE437" s="151">
        <f>IF(N437="základná",J437,0)</f>
        <v>0</v>
      </c>
      <c r="BF437" s="151">
        <f>IF(N437="znížená",J437,0)</f>
        <v>0</v>
      </c>
      <c r="BG437" s="151">
        <f>IF(N437="zákl. prenesená",J437,0)</f>
        <v>0</v>
      </c>
      <c r="BH437" s="151">
        <f>IF(N437="zníž. prenesená",J437,0)</f>
        <v>0</v>
      </c>
      <c r="BI437" s="151">
        <f>IF(N437="nulová",J437,0)</f>
        <v>0</v>
      </c>
      <c r="BJ437" s="17" t="s">
        <v>91</v>
      </c>
      <c r="BK437" s="151">
        <f>ROUND(I437*H437,2)</f>
        <v>0</v>
      </c>
      <c r="BL437" s="17" t="s">
        <v>236</v>
      </c>
      <c r="BM437" s="150" t="s">
        <v>1762</v>
      </c>
    </row>
    <row r="438" spans="2:65" s="1" customFormat="1" ht="38.4" x14ac:dyDescent="0.2">
      <c r="B438" s="32"/>
      <c r="D438" s="153" t="s">
        <v>220</v>
      </c>
      <c r="F438" s="160" t="s">
        <v>1400</v>
      </c>
      <c r="I438" s="161"/>
      <c r="L438" s="32"/>
      <c r="M438" s="162"/>
      <c r="T438" s="59"/>
      <c r="AT438" s="17" t="s">
        <v>220</v>
      </c>
      <c r="AU438" s="17" t="s">
        <v>91</v>
      </c>
    </row>
    <row r="439" spans="2:65" s="11" customFormat="1" ht="20.399999999999999" x14ac:dyDescent="0.2">
      <c r="B439" s="152"/>
      <c r="D439" s="153" t="s">
        <v>214</v>
      </c>
      <c r="E439" s="154" t="s">
        <v>1</v>
      </c>
      <c r="F439" s="155" t="s">
        <v>1763</v>
      </c>
      <c r="H439" s="156">
        <v>26.8</v>
      </c>
      <c r="I439" s="157"/>
      <c r="L439" s="152"/>
      <c r="M439" s="158"/>
      <c r="T439" s="159"/>
      <c r="AT439" s="154" t="s">
        <v>214</v>
      </c>
      <c r="AU439" s="154" t="s">
        <v>91</v>
      </c>
      <c r="AV439" s="11" t="s">
        <v>91</v>
      </c>
      <c r="AW439" s="11" t="s">
        <v>29</v>
      </c>
      <c r="AX439" s="11" t="s">
        <v>80</v>
      </c>
      <c r="AY439" s="154" t="s">
        <v>207</v>
      </c>
    </row>
    <row r="440" spans="2:65" s="1" customFormat="1" ht="33" customHeight="1" x14ac:dyDescent="0.2">
      <c r="B440" s="137"/>
      <c r="C440" s="138" t="s">
        <v>1764</v>
      </c>
      <c r="D440" s="194" t="s">
        <v>208</v>
      </c>
      <c r="E440" s="139" t="s">
        <v>1402</v>
      </c>
      <c r="F440" s="140" t="s">
        <v>1403</v>
      </c>
      <c r="G440" s="141" t="s">
        <v>410</v>
      </c>
      <c r="H440" s="142">
        <v>123.1</v>
      </c>
      <c r="I440" s="143"/>
      <c r="J440" s="144">
        <f>ROUND(I440*H440,2)</f>
        <v>0</v>
      </c>
      <c r="K440" s="145"/>
      <c r="L440" s="32"/>
      <c r="M440" s="146" t="s">
        <v>1</v>
      </c>
      <c r="N440" s="147" t="s">
        <v>38</v>
      </c>
      <c r="P440" s="148">
        <f>O440*H440</f>
        <v>0</v>
      </c>
      <c r="Q440" s="148">
        <v>1.6000000000000001E-4</v>
      </c>
      <c r="R440" s="148">
        <f>Q440*H440</f>
        <v>1.9696000000000002E-2</v>
      </c>
      <c r="S440" s="148">
        <v>0</v>
      </c>
      <c r="T440" s="149">
        <f>S440*H440</f>
        <v>0</v>
      </c>
      <c r="AR440" s="150" t="s">
        <v>236</v>
      </c>
      <c r="AT440" s="150" t="s">
        <v>208</v>
      </c>
      <c r="AU440" s="150" t="s">
        <v>91</v>
      </c>
      <c r="AY440" s="17" t="s">
        <v>207</v>
      </c>
      <c r="BE440" s="151">
        <f>IF(N440="základná",J440,0)</f>
        <v>0</v>
      </c>
      <c r="BF440" s="151">
        <f>IF(N440="znížená",J440,0)</f>
        <v>0</v>
      </c>
      <c r="BG440" s="151">
        <f>IF(N440="zákl. prenesená",J440,0)</f>
        <v>0</v>
      </c>
      <c r="BH440" s="151">
        <f>IF(N440="zníž. prenesená",J440,0)</f>
        <v>0</v>
      </c>
      <c r="BI440" s="151">
        <f>IF(N440="nulová",J440,0)</f>
        <v>0</v>
      </c>
      <c r="BJ440" s="17" t="s">
        <v>91</v>
      </c>
      <c r="BK440" s="151">
        <f>ROUND(I440*H440,2)</f>
        <v>0</v>
      </c>
      <c r="BL440" s="17" t="s">
        <v>236</v>
      </c>
      <c r="BM440" s="150" t="s">
        <v>1765</v>
      </c>
    </row>
    <row r="441" spans="2:65" s="1" customFormat="1" ht="28.8" x14ac:dyDescent="0.2">
      <c r="B441" s="32"/>
      <c r="D441" s="153" t="s">
        <v>220</v>
      </c>
      <c r="F441" s="160" t="s">
        <v>1405</v>
      </c>
      <c r="I441" s="161"/>
      <c r="L441" s="32"/>
      <c r="M441" s="162"/>
      <c r="T441" s="59"/>
      <c r="AT441" s="17" t="s">
        <v>220</v>
      </c>
      <c r="AU441" s="17" t="s">
        <v>91</v>
      </c>
    </row>
    <row r="442" spans="2:65" s="11" customFormat="1" x14ac:dyDescent="0.2">
      <c r="B442" s="152"/>
      <c r="D442" s="153" t="s">
        <v>214</v>
      </c>
      <c r="E442" s="154" t="s">
        <v>1</v>
      </c>
      <c r="F442" s="155" t="s">
        <v>1766</v>
      </c>
      <c r="H442" s="156">
        <v>123.1</v>
      </c>
      <c r="I442" s="157"/>
      <c r="L442" s="152"/>
      <c r="M442" s="158"/>
      <c r="T442" s="159"/>
      <c r="AT442" s="154" t="s">
        <v>214</v>
      </c>
      <c r="AU442" s="154" t="s">
        <v>91</v>
      </c>
      <c r="AV442" s="11" t="s">
        <v>91</v>
      </c>
      <c r="AW442" s="11" t="s">
        <v>29</v>
      </c>
      <c r="AX442" s="11" t="s">
        <v>80</v>
      </c>
      <c r="AY442" s="154" t="s">
        <v>207</v>
      </c>
    </row>
    <row r="443" spans="2:65" s="1" customFormat="1" ht="24.15" customHeight="1" x14ac:dyDescent="0.2">
      <c r="B443" s="137"/>
      <c r="C443" s="138" t="s">
        <v>1767</v>
      </c>
      <c r="D443" s="138" t="s">
        <v>208</v>
      </c>
      <c r="E443" s="139" t="s">
        <v>1768</v>
      </c>
      <c r="F443" s="140" t="s">
        <v>1769</v>
      </c>
      <c r="G443" s="141" t="s">
        <v>410</v>
      </c>
      <c r="H443" s="142">
        <v>82.8</v>
      </c>
      <c r="I443" s="143"/>
      <c r="J443" s="144">
        <f>ROUND(I443*H443,2)</f>
        <v>0</v>
      </c>
      <c r="K443" s="145"/>
      <c r="L443" s="32"/>
      <c r="M443" s="146" t="s">
        <v>1</v>
      </c>
      <c r="N443" s="147" t="s">
        <v>38</v>
      </c>
      <c r="P443" s="148">
        <f>O443*H443</f>
        <v>0</v>
      </c>
      <c r="Q443" s="148">
        <v>0</v>
      </c>
      <c r="R443" s="148">
        <f>Q443*H443</f>
        <v>0</v>
      </c>
      <c r="S443" s="148">
        <v>0</v>
      </c>
      <c r="T443" s="149">
        <f>S443*H443</f>
        <v>0</v>
      </c>
      <c r="AR443" s="150" t="s">
        <v>236</v>
      </c>
      <c r="AT443" s="150" t="s">
        <v>208</v>
      </c>
      <c r="AU443" s="150" t="s">
        <v>91</v>
      </c>
      <c r="AY443" s="17" t="s">
        <v>207</v>
      </c>
      <c r="BE443" s="151">
        <f>IF(N443="základná",J443,0)</f>
        <v>0</v>
      </c>
      <c r="BF443" s="151">
        <f>IF(N443="znížená",J443,0)</f>
        <v>0</v>
      </c>
      <c r="BG443" s="151">
        <f>IF(N443="zákl. prenesená",J443,0)</f>
        <v>0</v>
      </c>
      <c r="BH443" s="151">
        <f>IF(N443="zníž. prenesená",J443,0)</f>
        <v>0</v>
      </c>
      <c r="BI443" s="151">
        <f>IF(N443="nulová",J443,0)</f>
        <v>0</v>
      </c>
      <c r="BJ443" s="17" t="s">
        <v>91</v>
      </c>
      <c r="BK443" s="151">
        <f>ROUND(I443*H443,2)</f>
        <v>0</v>
      </c>
      <c r="BL443" s="17" t="s">
        <v>236</v>
      </c>
      <c r="BM443" s="150" t="s">
        <v>1770</v>
      </c>
    </row>
    <row r="444" spans="2:65" s="11" customFormat="1" x14ac:dyDescent="0.2">
      <c r="B444" s="152"/>
      <c r="D444" s="153" t="s">
        <v>214</v>
      </c>
      <c r="E444" s="154" t="s">
        <v>1</v>
      </c>
      <c r="F444" s="155" t="s">
        <v>1771</v>
      </c>
      <c r="H444" s="156">
        <v>55.2</v>
      </c>
      <c r="I444" s="157"/>
      <c r="L444" s="152"/>
      <c r="M444" s="158"/>
      <c r="T444" s="159"/>
      <c r="AT444" s="154" t="s">
        <v>214</v>
      </c>
      <c r="AU444" s="154" t="s">
        <v>91</v>
      </c>
      <c r="AV444" s="11" t="s">
        <v>91</v>
      </c>
      <c r="AW444" s="11" t="s">
        <v>29</v>
      </c>
      <c r="AX444" s="11" t="s">
        <v>72</v>
      </c>
      <c r="AY444" s="154" t="s">
        <v>207</v>
      </c>
    </row>
    <row r="445" spans="2:65" s="11" customFormat="1" x14ac:dyDescent="0.2">
      <c r="B445" s="152"/>
      <c r="D445" s="153" t="s">
        <v>214</v>
      </c>
      <c r="E445" s="154" t="s">
        <v>1</v>
      </c>
      <c r="F445" s="155" t="s">
        <v>1772</v>
      </c>
      <c r="H445" s="156">
        <v>27.6</v>
      </c>
      <c r="I445" s="157"/>
      <c r="L445" s="152"/>
      <c r="M445" s="158"/>
      <c r="T445" s="159"/>
      <c r="AT445" s="154" t="s">
        <v>214</v>
      </c>
      <c r="AU445" s="154" t="s">
        <v>91</v>
      </c>
      <c r="AV445" s="11" t="s">
        <v>91</v>
      </c>
      <c r="AW445" s="11" t="s">
        <v>29</v>
      </c>
      <c r="AX445" s="11" t="s">
        <v>72</v>
      </c>
      <c r="AY445" s="154" t="s">
        <v>207</v>
      </c>
    </row>
    <row r="446" spans="2:65" s="14" customFormat="1" x14ac:dyDescent="0.2">
      <c r="B446" s="178"/>
      <c r="D446" s="153" t="s">
        <v>214</v>
      </c>
      <c r="E446" s="179" t="s">
        <v>1</v>
      </c>
      <c r="F446" s="180" t="s">
        <v>243</v>
      </c>
      <c r="H446" s="181">
        <v>82.8</v>
      </c>
      <c r="I446" s="182"/>
      <c r="L446" s="178"/>
      <c r="M446" s="183"/>
      <c r="T446" s="184"/>
      <c r="AT446" s="179" t="s">
        <v>214</v>
      </c>
      <c r="AU446" s="179" t="s">
        <v>91</v>
      </c>
      <c r="AV446" s="14" t="s">
        <v>236</v>
      </c>
      <c r="AW446" s="14" t="s">
        <v>29</v>
      </c>
      <c r="AX446" s="14" t="s">
        <v>80</v>
      </c>
      <c r="AY446" s="179" t="s">
        <v>207</v>
      </c>
    </row>
    <row r="447" spans="2:65" s="1" customFormat="1" ht="16.5" customHeight="1" x14ac:dyDescent="0.2">
      <c r="B447" s="137"/>
      <c r="C447" s="138" t="s">
        <v>1773</v>
      </c>
      <c r="D447" s="194" t="s">
        <v>208</v>
      </c>
      <c r="E447" s="139" t="s">
        <v>1408</v>
      </c>
      <c r="F447" s="140" t="s">
        <v>1409</v>
      </c>
      <c r="G447" s="141" t="s">
        <v>410</v>
      </c>
      <c r="H447" s="142">
        <v>499.9</v>
      </c>
      <c r="I447" s="143"/>
      <c r="J447" s="144">
        <f>ROUND(I447*H447,2)</f>
        <v>0</v>
      </c>
      <c r="K447" s="145"/>
      <c r="L447" s="32"/>
      <c r="M447" s="146" t="s">
        <v>1</v>
      </c>
      <c r="N447" s="147" t="s">
        <v>38</v>
      </c>
      <c r="P447" s="148">
        <f>O447*H447</f>
        <v>0</v>
      </c>
      <c r="Q447" s="148">
        <v>1.0000000000000001E-5</v>
      </c>
      <c r="R447" s="148">
        <f>Q447*H447</f>
        <v>4.999E-3</v>
      </c>
      <c r="S447" s="148">
        <v>0</v>
      </c>
      <c r="T447" s="149">
        <f>S447*H447</f>
        <v>0</v>
      </c>
      <c r="AR447" s="150" t="s">
        <v>236</v>
      </c>
      <c r="AT447" s="150" t="s">
        <v>208</v>
      </c>
      <c r="AU447" s="150" t="s">
        <v>91</v>
      </c>
      <c r="AY447" s="17" t="s">
        <v>207</v>
      </c>
      <c r="BE447" s="151">
        <f>IF(N447="základná",J447,0)</f>
        <v>0</v>
      </c>
      <c r="BF447" s="151">
        <f>IF(N447="znížená",J447,0)</f>
        <v>0</v>
      </c>
      <c r="BG447" s="151">
        <f>IF(N447="zákl. prenesená",J447,0)</f>
        <v>0</v>
      </c>
      <c r="BH447" s="151">
        <f>IF(N447="zníž. prenesená",J447,0)</f>
        <v>0</v>
      </c>
      <c r="BI447" s="151">
        <f>IF(N447="nulová",J447,0)</f>
        <v>0</v>
      </c>
      <c r="BJ447" s="17" t="s">
        <v>91</v>
      </c>
      <c r="BK447" s="151">
        <f>ROUND(I447*H447,2)</f>
        <v>0</v>
      </c>
      <c r="BL447" s="17" t="s">
        <v>236</v>
      </c>
      <c r="BM447" s="150" t="s">
        <v>1774</v>
      </c>
    </row>
    <row r="448" spans="2:65" s="11" customFormat="1" x14ac:dyDescent="0.2">
      <c r="B448" s="152"/>
      <c r="D448" s="153" t="s">
        <v>214</v>
      </c>
      <c r="E448" s="154" t="s">
        <v>1</v>
      </c>
      <c r="F448" s="155" t="s">
        <v>1775</v>
      </c>
      <c r="H448" s="156">
        <v>452.2</v>
      </c>
      <c r="I448" s="157"/>
      <c r="L448" s="152"/>
      <c r="M448" s="158"/>
      <c r="T448" s="159"/>
      <c r="AT448" s="154" t="s">
        <v>214</v>
      </c>
      <c r="AU448" s="154" t="s">
        <v>91</v>
      </c>
      <c r="AV448" s="11" t="s">
        <v>91</v>
      </c>
      <c r="AW448" s="11" t="s">
        <v>29</v>
      </c>
      <c r="AX448" s="11" t="s">
        <v>72</v>
      </c>
      <c r="AY448" s="154" t="s">
        <v>207</v>
      </c>
    </row>
    <row r="449" spans="2:65" s="11" customFormat="1" x14ac:dyDescent="0.2">
      <c r="B449" s="152"/>
      <c r="D449" s="153" t="s">
        <v>214</v>
      </c>
      <c r="E449" s="154" t="s">
        <v>1</v>
      </c>
      <c r="F449" s="155" t="s">
        <v>1776</v>
      </c>
      <c r="H449" s="156">
        <v>47.7</v>
      </c>
      <c r="I449" s="157"/>
      <c r="L449" s="152"/>
      <c r="M449" s="158"/>
      <c r="T449" s="159"/>
      <c r="AT449" s="154" t="s">
        <v>214</v>
      </c>
      <c r="AU449" s="154" t="s">
        <v>91</v>
      </c>
      <c r="AV449" s="11" t="s">
        <v>91</v>
      </c>
      <c r="AW449" s="11" t="s">
        <v>29</v>
      </c>
      <c r="AX449" s="11" t="s">
        <v>72</v>
      </c>
      <c r="AY449" s="154" t="s">
        <v>207</v>
      </c>
    </row>
    <row r="450" spans="2:65" s="14" customFormat="1" x14ac:dyDescent="0.2">
      <c r="B450" s="178"/>
      <c r="D450" s="153" t="s">
        <v>214</v>
      </c>
      <c r="E450" s="179" t="s">
        <v>1</v>
      </c>
      <c r="F450" s="180" t="s">
        <v>243</v>
      </c>
      <c r="H450" s="181">
        <v>499.9</v>
      </c>
      <c r="I450" s="182"/>
      <c r="L450" s="178"/>
      <c r="M450" s="183"/>
      <c r="T450" s="184"/>
      <c r="AT450" s="179" t="s">
        <v>214</v>
      </c>
      <c r="AU450" s="179" t="s">
        <v>91</v>
      </c>
      <c r="AV450" s="14" t="s">
        <v>236</v>
      </c>
      <c r="AW450" s="14" t="s">
        <v>29</v>
      </c>
      <c r="AX450" s="14" t="s">
        <v>80</v>
      </c>
      <c r="AY450" s="179" t="s">
        <v>207</v>
      </c>
    </row>
    <row r="451" spans="2:65" s="1" customFormat="1" ht="24.15" customHeight="1" x14ac:dyDescent="0.2">
      <c r="B451" s="137"/>
      <c r="C451" s="138" t="s">
        <v>1777</v>
      </c>
      <c r="D451" s="138" t="s">
        <v>208</v>
      </c>
      <c r="E451" s="139" t="s">
        <v>1778</v>
      </c>
      <c r="F451" s="140" t="s">
        <v>1779</v>
      </c>
      <c r="G451" s="141" t="s">
        <v>235</v>
      </c>
      <c r="H451" s="142">
        <v>45</v>
      </c>
      <c r="I451" s="143"/>
      <c r="J451" s="144">
        <f>ROUND(I451*H451,2)</f>
        <v>0</v>
      </c>
      <c r="K451" s="145"/>
      <c r="L451" s="32"/>
      <c r="M451" s="146" t="s">
        <v>1</v>
      </c>
      <c r="N451" s="147" t="s">
        <v>38</v>
      </c>
      <c r="P451" s="148">
        <f>O451*H451</f>
        <v>0</v>
      </c>
      <c r="Q451" s="148">
        <v>0.27237</v>
      </c>
      <c r="R451" s="148">
        <f>Q451*H451</f>
        <v>12.25665</v>
      </c>
      <c r="S451" s="148">
        <v>0</v>
      </c>
      <c r="T451" s="149">
        <f>S451*H451</f>
        <v>0</v>
      </c>
      <c r="AR451" s="150" t="s">
        <v>236</v>
      </c>
      <c r="AT451" s="150" t="s">
        <v>208</v>
      </c>
      <c r="AU451" s="150" t="s">
        <v>91</v>
      </c>
      <c r="AY451" s="17" t="s">
        <v>207</v>
      </c>
      <c r="BE451" s="151">
        <f>IF(N451="základná",J451,0)</f>
        <v>0</v>
      </c>
      <c r="BF451" s="151">
        <f>IF(N451="znížená",J451,0)</f>
        <v>0</v>
      </c>
      <c r="BG451" s="151">
        <f>IF(N451="zákl. prenesená",J451,0)</f>
        <v>0</v>
      </c>
      <c r="BH451" s="151">
        <f>IF(N451="zníž. prenesená",J451,0)</f>
        <v>0</v>
      </c>
      <c r="BI451" s="151">
        <f>IF(N451="nulová",J451,0)</f>
        <v>0</v>
      </c>
      <c r="BJ451" s="17" t="s">
        <v>91</v>
      </c>
      <c r="BK451" s="151">
        <f>ROUND(I451*H451,2)</f>
        <v>0</v>
      </c>
      <c r="BL451" s="17" t="s">
        <v>236</v>
      </c>
      <c r="BM451" s="150" t="s">
        <v>1780</v>
      </c>
    </row>
    <row r="452" spans="2:65" s="1" customFormat="1" ht="24.15" customHeight="1" x14ac:dyDescent="0.2">
      <c r="B452" s="137"/>
      <c r="C452" s="206" t="s">
        <v>1781</v>
      </c>
      <c r="D452" s="206" t="s">
        <v>742</v>
      </c>
      <c r="E452" s="207" t="s">
        <v>1782</v>
      </c>
      <c r="F452" s="208" t="s">
        <v>1783</v>
      </c>
      <c r="G452" s="209" t="s">
        <v>247</v>
      </c>
      <c r="H452" s="210">
        <v>181.8</v>
      </c>
      <c r="I452" s="211"/>
      <c r="J452" s="212">
        <f>ROUND(I452*H452,2)</f>
        <v>0</v>
      </c>
      <c r="K452" s="213"/>
      <c r="L452" s="214"/>
      <c r="M452" s="215" t="s">
        <v>1</v>
      </c>
      <c r="N452" s="216" t="s">
        <v>38</v>
      </c>
      <c r="P452" s="148">
        <f>O452*H452</f>
        <v>0</v>
      </c>
      <c r="Q452" s="148">
        <v>3.2000000000000001E-2</v>
      </c>
      <c r="R452" s="148">
        <f>Q452*H452</f>
        <v>5.8176000000000005</v>
      </c>
      <c r="S452" s="148">
        <v>0</v>
      </c>
      <c r="T452" s="149">
        <f>S452*H452</f>
        <v>0</v>
      </c>
      <c r="AR452" s="150" t="s">
        <v>320</v>
      </c>
      <c r="AT452" s="150" t="s">
        <v>742</v>
      </c>
      <c r="AU452" s="150" t="s">
        <v>91</v>
      </c>
      <c r="AY452" s="17" t="s">
        <v>207</v>
      </c>
      <c r="BE452" s="151">
        <f>IF(N452="základná",J452,0)</f>
        <v>0</v>
      </c>
      <c r="BF452" s="151">
        <f>IF(N452="znížená",J452,0)</f>
        <v>0</v>
      </c>
      <c r="BG452" s="151">
        <f>IF(N452="zákl. prenesená",J452,0)</f>
        <v>0</v>
      </c>
      <c r="BH452" s="151">
        <f>IF(N452="zníž. prenesená",J452,0)</f>
        <v>0</v>
      </c>
      <c r="BI452" s="151">
        <f>IF(N452="nulová",J452,0)</f>
        <v>0</v>
      </c>
      <c r="BJ452" s="17" t="s">
        <v>91</v>
      </c>
      <c r="BK452" s="151">
        <f>ROUND(I452*H452,2)</f>
        <v>0</v>
      </c>
      <c r="BL452" s="17" t="s">
        <v>236</v>
      </c>
      <c r="BM452" s="150" t="s">
        <v>1784</v>
      </c>
    </row>
    <row r="453" spans="2:65" s="11" customFormat="1" x14ac:dyDescent="0.2">
      <c r="B453" s="152"/>
      <c r="D453" s="153" t="s">
        <v>214</v>
      </c>
      <c r="E453" s="154" t="s">
        <v>1</v>
      </c>
      <c r="F453" s="155" t="s">
        <v>1785</v>
      </c>
      <c r="H453" s="156">
        <v>45</v>
      </c>
      <c r="I453" s="157"/>
      <c r="L453" s="152"/>
      <c r="M453" s="158"/>
      <c r="T453" s="159"/>
      <c r="AT453" s="154" t="s">
        <v>214</v>
      </c>
      <c r="AU453" s="154" t="s">
        <v>91</v>
      </c>
      <c r="AV453" s="11" t="s">
        <v>91</v>
      </c>
      <c r="AW453" s="11" t="s">
        <v>29</v>
      </c>
      <c r="AX453" s="11" t="s">
        <v>80</v>
      </c>
      <c r="AY453" s="154" t="s">
        <v>207</v>
      </c>
    </row>
    <row r="454" spans="2:65" s="11" customFormat="1" x14ac:dyDescent="0.2">
      <c r="B454" s="152"/>
      <c r="D454" s="153" t="s">
        <v>214</v>
      </c>
      <c r="F454" s="155" t="s">
        <v>1786</v>
      </c>
      <c r="H454" s="156">
        <v>181.8</v>
      </c>
      <c r="I454" s="157"/>
      <c r="L454" s="152"/>
      <c r="M454" s="158"/>
      <c r="T454" s="159"/>
      <c r="AT454" s="154" t="s">
        <v>214</v>
      </c>
      <c r="AU454" s="154" t="s">
        <v>91</v>
      </c>
      <c r="AV454" s="11" t="s">
        <v>91</v>
      </c>
      <c r="AW454" s="11" t="s">
        <v>3</v>
      </c>
      <c r="AX454" s="11" t="s">
        <v>80</v>
      </c>
      <c r="AY454" s="154" t="s">
        <v>207</v>
      </c>
    </row>
    <row r="455" spans="2:65" s="1" customFormat="1" ht="24.15" customHeight="1" x14ac:dyDescent="0.2">
      <c r="B455" s="137"/>
      <c r="C455" s="138" t="s">
        <v>1787</v>
      </c>
      <c r="D455" s="192" t="s">
        <v>208</v>
      </c>
      <c r="E455" s="139" t="s">
        <v>1788</v>
      </c>
      <c r="F455" s="140" t="s">
        <v>1789</v>
      </c>
      <c r="G455" s="141" t="s">
        <v>410</v>
      </c>
      <c r="H455" s="142">
        <v>147.80000000000001</v>
      </c>
      <c r="I455" s="143"/>
      <c r="J455" s="144">
        <f>ROUND(I455*H455,2)</f>
        <v>0</v>
      </c>
      <c r="K455" s="145"/>
      <c r="L455" s="32"/>
      <c r="M455" s="146" t="s">
        <v>1</v>
      </c>
      <c r="N455" s="147" t="s">
        <v>38</v>
      </c>
      <c r="P455" s="148">
        <f>O455*H455</f>
        <v>0</v>
      </c>
      <c r="Q455" s="148">
        <v>0.15906000000000001</v>
      </c>
      <c r="R455" s="148">
        <f>Q455*H455</f>
        <v>23.509068000000003</v>
      </c>
      <c r="S455" s="148">
        <v>0</v>
      </c>
      <c r="T455" s="149">
        <f>S455*H455</f>
        <v>0</v>
      </c>
      <c r="AR455" s="150" t="s">
        <v>236</v>
      </c>
      <c r="AT455" s="150" t="s">
        <v>208</v>
      </c>
      <c r="AU455" s="150" t="s">
        <v>91</v>
      </c>
      <c r="AY455" s="17" t="s">
        <v>207</v>
      </c>
      <c r="BE455" s="151">
        <f>IF(N455="základná",J455,0)</f>
        <v>0</v>
      </c>
      <c r="BF455" s="151">
        <f>IF(N455="znížená",J455,0)</f>
        <v>0</v>
      </c>
      <c r="BG455" s="151">
        <f>IF(N455="zákl. prenesená",J455,0)</f>
        <v>0</v>
      </c>
      <c r="BH455" s="151">
        <f>IF(N455="zníž. prenesená",J455,0)</f>
        <v>0</v>
      </c>
      <c r="BI455" s="151">
        <f>IF(N455="nulová",J455,0)</f>
        <v>0</v>
      </c>
      <c r="BJ455" s="17" t="s">
        <v>91</v>
      </c>
      <c r="BK455" s="151">
        <f>ROUND(I455*H455,2)</f>
        <v>0</v>
      </c>
      <c r="BL455" s="17" t="s">
        <v>236</v>
      </c>
      <c r="BM455" s="150" t="s">
        <v>1790</v>
      </c>
    </row>
    <row r="456" spans="2:65" s="11" customFormat="1" x14ac:dyDescent="0.2">
      <c r="B456" s="152"/>
      <c r="D456" s="153" t="s">
        <v>214</v>
      </c>
      <c r="E456" s="154" t="s">
        <v>1</v>
      </c>
      <c r="F456" s="155" t="s">
        <v>1791</v>
      </c>
      <c r="H456" s="156">
        <v>147.80000000000001</v>
      </c>
      <c r="I456" s="157"/>
      <c r="L456" s="152"/>
      <c r="M456" s="158"/>
      <c r="T456" s="159"/>
      <c r="AT456" s="154" t="s">
        <v>214</v>
      </c>
      <c r="AU456" s="154" t="s">
        <v>91</v>
      </c>
      <c r="AV456" s="11" t="s">
        <v>91</v>
      </c>
      <c r="AW456" s="11" t="s">
        <v>29</v>
      </c>
      <c r="AX456" s="11" t="s">
        <v>80</v>
      </c>
      <c r="AY456" s="154" t="s">
        <v>207</v>
      </c>
    </row>
    <row r="457" spans="2:65" s="1" customFormat="1" ht="16.5" customHeight="1" x14ac:dyDescent="0.2">
      <c r="B457" s="137"/>
      <c r="C457" s="206" t="s">
        <v>1792</v>
      </c>
      <c r="D457" s="217" t="s">
        <v>742</v>
      </c>
      <c r="E457" s="207" t="s">
        <v>1793</v>
      </c>
      <c r="F457" s="208" t="s">
        <v>1794</v>
      </c>
      <c r="G457" s="209" t="s">
        <v>247</v>
      </c>
      <c r="H457" s="210">
        <v>496.608</v>
      </c>
      <c r="I457" s="211"/>
      <c r="J457" s="212">
        <f>ROUND(I457*H457,2)</f>
        <v>0</v>
      </c>
      <c r="K457" s="213"/>
      <c r="L457" s="214"/>
      <c r="M457" s="215" t="s">
        <v>1</v>
      </c>
      <c r="N457" s="216" t="s">
        <v>38</v>
      </c>
      <c r="P457" s="148">
        <f>O457*H457</f>
        <v>0</v>
      </c>
      <c r="Q457" s="148">
        <v>3.4000000000000002E-2</v>
      </c>
      <c r="R457" s="148">
        <f>Q457*H457</f>
        <v>16.884672000000002</v>
      </c>
      <c r="S457" s="148">
        <v>0</v>
      </c>
      <c r="T457" s="149">
        <f>S457*H457</f>
        <v>0</v>
      </c>
      <c r="AR457" s="150" t="s">
        <v>320</v>
      </c>
      <c r="AT457" s="150" t="s">
        <v>742</v>
      </c>
      <c r="AU457" s="150" t="s">
        <v>91</v>
      </c>
      <c r="AY457" s="17" t="s">
        <v>207</v>
      </c>
      <c r="BE457" s="151">
        <f>IF(N457="základná",J457,0)</f>
        <v>0</v>
      </c>
      <c r="BF457" s="151">
        <f>IF(N457="znížená",J457,0)</f>
        <v>0</v>
      </c>
      <c r="BG457" s="151">
        <f>IF(N457="zákl. prenesená",J457,0)</f>
        <v>0</v>
      </c>
      <c r="BH457" s="151">
        <f>IF(N457="zníž. prenesená",J457,0)</f>
        <v>0</v>
      </c>
      <c r="BI457" s="151">
        <f>IF(N457="nulová",J457,0)</f>
        <v>0</v>
      </c>
      <c r="BJ457" s="17" t="s">
        <v>91</v>
      </c>
      <c r="BK457" s="151">
        <f>ROUND(I457*H457,2)</f>
        <v>0</v>
      </c>
      <c r="BL457" s="17" t="s">
        <v>236</v>
      </c>
      <c r="BM457" s="150" t="s">
        <v>1795</v>
      </c>
    </row>
    <row r="458" spans="2:65" s="11" customFormat="1" x14ac:dyDescent="0.2">
      <c r="B458" s="152"/>
      <c r="D458" s="153" t="s">
        <v>214</v>
      </c>
      <c r="E458" s="154" t="s">
        <v>1</v>
      </c>
      <c r="F458" s="155" t="s">
        <v>1791</v>
      </c>
      <c r="H458" s="156">
        <v>147.80000000000001</v>
      </c>
      <c r="I458" s="157"/>
      <c r="L458" s="152"/>
      <c r="M458" s="158"/>
      <c r="T458" s="159"/>
      <c r="AT458" s="154" t="s">
        <v>214</v>
      </c>
      <c r="AU458" s="154" t="s">
        <v>91</v>
      </c>
      <c r="AV458" s="11" t="s">
        <v>91</v>
      </c>
      <c r="AW458" s="11" t="s">
        <v>29</v>
      </c>
      <c r="AX458" s="11" t="s">
        <v>80</v>
      </c>
      <c r="AY458" s="154" t="s">
        <v>207</v>
      </c>
    </row>
    <row r="459" spans="2:65" s="11" customFormat="1" x14ac:dyDescent="0.2">
      <c r="B459" s="152"/>
      <c r="D459" s="153" t="s">
        <v>214</v>
      </c>
      <c r="F459" s="155" t="s">
        <v>1796</v>
      </c>
      <c r="H459" s="156">
        <v>496.608</v>
      </c>
      <c r="I459" s="157"/>
      <c r="L459" s="152"/>
      <c r="M459" s="158"/>
      <c r="T459" s="159"/>
      <c r="AT459" s="154" t="s">
        <v>214</v>
      </c>
      <c r="AU459" s="154" t="s">
        <v>91</v>
      </c>
      <c r="AV459" s="11" t="s">
        <v>91</v>
      </c>
      <c r="AW459" s="11" t="s">
        <v>3</v>
      </c>
      <c r="AX459" s="11" t="s">
        <v>80</v>
      </c>
      <c r="AY459" s="154" t="s">
        <v>207</v>
      </c>
    </row>
    <row r="460" spans="2:65" s="1" customFormat="1" ht="24.15" customHeight="1" x14ac:dyDescent="0.2">
      <c r="B460" s="137"/>
      <c r="C460" s="138" t="s">
        <v>1797</v>
      </c>
      <c r="D460" s="196" t="s">
        <v>208</v>
      </c>
      <c r="E460" s="139" t="s">
        <v>1788</v>
      </c>
      <c r="F460" s="140" t="s">
        <v>1789</v>
      </c>
      <c r="G460" s="141" t="s">
        <v>410</v>
      </c>
      <c r="H460" s="142">
        <v>123.2</v>
      </c>
      <c r="I460" s="143"/>
      <c r="J460" s="144">
        <f>ROUND(I460*H460,2)</f>
        <v>0</v>
      </c>
      <c r="K460" s="145"/>
      <c r="L460" s="32"/>
      <c r="M460" s="146" t="s">
        <v>1</v>
      </c>
      <c r="N460" s="147" t="s">
        <v>38</v>
      </c>
      <c r="P460" s="148">
        <f>O460*H460</f>
        <v>0</v>
      </c>
      <c r="Q460" s="148">
        <v>0.15906000000000001</v>
      </c>
      <c r="R460" s="148">
        <f>Q460*H460</f>
        <v>19.596192000000002</v>
      </c>
      <c r="S460" s="148">
        <v>0</v>
      </c>
      <c r="T460" s="149">
        <f>S460*H460</f>
        <v>0</v>
      </c>
      <c r="AR460" s="150" t="s">
        <v>236</v>
      </c>
      <c r="AT460" s="150" t="s">
        <v>208</v>
      </c>
      <c r="AU460" s="150" t="s">
        <v>91</v>
      </c>
      <c r="AY460" s="17" t="s">
        <v>207</v>
      </c>
      <c r="BE460" s="151">
        <f>IF(N460="základná",J460,0)</f>
        <v>0</v>
      </c>
      <c r="BF460" s="151">
        <f>IF(N460="znížená",J460,0)</f>
        <v>0</v>
      </c>
      <c r="BG460" s="151">
        <f>IF(N460="zákl. prenesená",J460,0)</f>
        <v>0</v>
      </c>
      <c r="BH460" s="151">
        <f>IF(N460="zníž. prenesená",J460,0)</f>
        <v>0</v>
      </c>
      <c r="BI460" s="151">
        <f>IF(N460="nulová",J460,0)</f>
        <v>0</v>
      </c>
      <c r="BJ460" s="17" t="s">
        <v>91</v>
      </c>
      <c r="BK460" s="151">
        <f>ROUND(I460*H460,2)</f>
        <v>0</v>
      </c>
      <c r="BL460" s="17" t="s">
        <v>236</v>
      </c>
      <c r="BM460" s="150" t="s">
        <v>1798</v>
      </c>
    </row>
    <row r="461" spans="2:65" s="11" customFormat="1" ht="20.399999999999999" x14ac:dyDescent="0.2">
      <c r="B461" s="152"/>
      <c r="D461" s="153" t="s">
        <v>214</v>
      </c>
      <c r="E461" s="154" t="s">
        <v>1</v>
      </c>
      <c r="F461" s="155" t="s">
        <v>1799</v>
      </c>
      <c r="H461" s="156">
        <v>123.2</v>
      </c>
      <c r="I461" s="157"/>
      <c r="L461" s="152"/>
      <c r="M461" s="158"/>
      <c r="T461" s="159"/>
      <c r="AT461" s="154" t="s">
        <v>214</v>
      </c>
      <c r="AU461" s="154" t="s">
        <v>91</v>
      </c>
      <c r="AV461" s="11" t="s">
        <v>91</v>
      </c>
      <c r="AW461" s="11" t="s">
        <v>29</v>
      </c>
      <c r="AX461" s="11" t="s">
        <v>80</v>
      </c>
      <c r="AY461" s="154" t="s">
        <v>207</v>
      </c>
    </row>
    <row r="462" spans="2:65" s="1" customFormat="1" ht="16.5" customHeight="1" x14ac:dyDescent="0.2">
      <c r="B462" s="137"/>
      <c r="C462" s="206" t="s">
        <v>1800</v>
      </c>
      <c r="D462" s="222" t="s">
        <v>742</v>
      </c>
      <c r="E462" s="207" t="s">
        <v>1793</v>
      </c>
      <c r="F462" s="208" t="s">
        <v>1794</v>
      </c>
      <c r="G462" s="209" t="s">
        <v>247</v>
      </c>
      <c r="H462" s="210">
        <v>413.952</v>
      </c>
      <c r="I462" s="211"/>
      <c r="J462" s="212">
        <f>ROUND(I462*H462,2)</f>
        <v>0</v>
      </c>
      <c r="K462" s="213"/>
      <c r="L462" s="214"/>
      <c r="M462" s="215" t="s">
        <v>1</v>
      </c>
      <c r="N462" s="216" t="s">
        <v>38</v>
      </c>
      <c r="P462" s="148">
        <f>O462*H462</f>
        <v>0</v>
      </c>
      <c r="Q462" s="148">
        <v>3.4000000000000002E-2</v>
      </c>
      <c r="R462" s="148">
        <f>Q462*H462</f>
        <v>14.074368000000002</v>
      </c>
      <c r="S462" s="148">
        <v>0</v>
      </c>
      <c r="T462" s="149">
        <f>S462*H462</f>
        <v>0</v>
      </c>
      <c r="AR462" s="150" t="s">
        <v>320</v>
      </c>
      <c r="AT462" s="150" t="s">
        <v>742</v>
      </c>
      <c r="AU462" s="150" t="s">
        <v>91</v>
      </c>
      <c r="AY462" s="17" t="s">
        <v>207</v>
      </c>
      <c r="BE462" s="151">
        <f>IF(N462="základná",J462,0)</f>
        <v>0</v>
      </c>
      <c r="BF462" s="151">
        <f>IF(N462="znížená",J462,0)</f>
        <v>0</v>
      </c>
      <c r="BG462" s="151">
        <f>IF(N462="zákl. prenesená",J462,0)</f>
        <v>0</v>
      </c>
      <c r="BH462" s="151">
        <f>IF(N462="zníž. prenesená",J462,0)</f>
        <v>0</v>
      </c>
      <c r="BI462" s="151">
        <f>IF(N462="nulová",J462,0)</f>
        <v>0</v>
      </c>
      <c r="BJ462" s="17" t="s">
        <v>91</v>
      </c>
      <c r="BK462" s="151">
        <f>ROUND(I462*H462,2)</f>
        <v>0</v>
      </c>
      <c r="BL462" s="17" t="s">
        <v>236</v>
      </c>
      <c r="BM462" s="150" t="s">
        <v>1801</v>
      </c>
    </row>
    <row r="463" spans="2:65" s="11" customFormat="1" ht="20.399999999999999" x14ac:dyDescent="0.2">
      <c r="B463" s="152"/>
      <c r="D463" s="153" t="s">
        <v>214</v>
      </c>
      <c r="E463" s="154" t="s">
        <v>1</v>
      </c>
      <c r="F463" s="155" t="s">
        <v>1799</v>
      </c>
      <c r="H463" s="156">
        <v>123.2</v>
      </c>
      <c r="I463" s="157"/>
      <c r="L463" s="152"/>
      <c r="M463" s="158"/>
      <c r="T463" s="159"/>
      <c r="AT463" s="154" t="s">
        <v>214</v>
      </c>
      <c r="AU463" s="154" t="s">
        <v>91</v>
      </c>
      <c r="AV463" s="11" t="s">
        <v>91</v>
      </c>
      <c r="AW463" s="11" t="s">
        <v>29</v>
      </c>
      <c r="AX463" s="11" t="s">
        <v>80</v>
      </c>
      <c r="AY463" s="154" t="s">
        <v>207</v>
      </c>
    </row>
    <row r="464" spans="2:65" s="11" customFormat="1" x14ac:dyDescent="0.2">
      <c r="B464" s="152"/>
      <c r="D464" s="153" t="s">
        <v>214</v>
      </c>
      <c r="F464" s="155" t="s">
        <v>1802</v>
      </c>
      <c r="H464" s="156">
        <v>413.952</v>
      </c>
      <c r="I464" s="157"/>
      <c r="L464" s="152"/>
      <c r="M464" s="158"/>
      <c r="T464" s="159"/>
      <c r="AT464" s="154" t="s">
        <v>214</v>
      </c>
      <c r="AU464" s="154" t="s">
        <v>91</v>
      </c>
      <c r="AV464" s="11" t="s">
        <v>91</v>
      </c>
      <c r="AW464" s="11" t="s">
        <v>3</v>
      </c>
      <c r="AX464" s="11" t="s">
        <v>80</v>
      </c>
      <c r="AY464" s="154" t="s">
        <v>207</v>
      </c>
    </row>
    <row r="465" spans="2:65" s="1" customFormat="1" ht="16.5" customHeight="1" x14ac:dyDescent="0.2">
      <c r="B465" s="137"/>
      <c r="C465" s="138" t="s">
        <v>1803</v>
      </c>
      <c r="D465" s="138" t="s">
        <v>208</v>
      </c>
      <c r="E465" s="139" t="s">
        <v>1804</v>
      </c>
      <c r="F465" s="140" t="s">
        <v>1805</v>
      </c>
      <c r="G465" s="141" t="s">
        <v>211</v>
      </c>
      <c r="H465" s="142">
        <v>1</v>
      </c>
      <c r="I465" s="143"/>
      <c r="J465" s="144">
        <f>ROUND(I465*H465,2)</f>
        <v>0</v>
      </c>
      <c r="K465" s="145"/>
      <c r="L465" s="32"/>
      <c r="M465" s="146" t="s">
        <v>1</v>
      </c>
      <c r="N465" s="147" t="s">
        <v>38</v>
      </c>
      <c r="P465" s="148">
        <f>O465*H465</f>
        <v>0</v>
      </c>
      <c r="Q465" s="148">
        <v>0</v>
      </c>
      <c r="R465" s="148">
        <f>Q465*H465</f>
        <v>0</v>
      </c>
      <c r="S465" s="148">
        <v>0</v>
      </c>
      <c r="T465" s="149">
        <f>S465*H465</f>
        <v>0</v>
      </c>
      <c r="AR465" s="150" t="s">
        <v>236</v>
      </c>
      <c r="AT465" s="150" t="s">
        <v>208</v>
      </c>
      <c r="AU465" s="150" t="s">
        <v>91</v>
      </c>
      <c r="AY465" s="17" t="s">
        <v>207</v>
      </c>
      <c r="BE465" s="151">
        <f>IF(N465="základná",J465,0)</f>
        <v>0</v>
      </c>
      <c r="BF465" s="151">
        <f>IF(N465="znížená",J465,0)</f>
        <v>0</v>
      </c>
      <c r="BG465" s="151">
        <f>IF(N465="zákl. prenesená",J465,0)</f>
        <v>0</v>
      </c>
      <c r="BH465" s="151">
        <f>IF(N465="zníž. prenesená",J465,0)</f>
        <v>0</v>
      </c>
      <c r="BI465" s="151">
        <f>IF(N465="nulová",J465,0)</f>
        <v>0</v>
      </c>
      <c r="BJ465" s="17" t="s">
        <v>91</v>
      </c>
      <c r="BK465" s="151">
        <f>ROUND(I465*H465,2)</f>
        <v>0</v>
      </c>
      <c r="BL465" s="17" t="s">
        <v>236</v>
      </c>
      <c r="BM465" s="150" t="s">
        <v>1806</v>
      </c>
    </row>
    <row r="466" spans="2:65" s="1" customFormat="1" ht="144" x14ac:dyDescent="0.2">
      <c r="B466" s="32"/>
      <c r="D466" s="153" t="s">
        <v>220</v>
      </c>
      <c r="F466" s="160" t="s">
        <v>1807</v>
      </c>
      <c r="I466" s="161"/>
      <c r="L466" s="32"/>
      <c r="M466" s="162"/>
      <c r="T466" s="59"/>
      <c r="AT466" s="17" t="s">
        <v>220</v>
      </c>
      <c r="AU466" s="17" t="s">
        <v>91</v>
      </c>
    </row>
    <row r="467" spans="2:65" s="11" customFormat="1" x14ac:dyDescent="0.2">
      <c r="B467" s="152"/>
      <c r="D467" s="153" t="s">
        <v>214</v>
      </c>
      <c r="E467" s="154" t="s">
        <v>1</v>
      </c>
      <c r="F467" s="155" t="s">
        <v>1808</v>
      </c>
      <c r="H467" s="156">
        <v>1</v>
      </c>
      <c r="I467" s="157"/>
      <c r="L467" s="152"/>
      <c r="M467" s="158"/>
      <c r="T467" s="159"/>
      <c r="AT467" s="154" t="s">
        <v>214</v>
      </c>
      <c r="AU467" s="154" t="s">
        <v>91</v>
      </c>
      <c r="AV467" s="11" t="s">
        <v>91</v>
      </c>
      <c r="AW467" s="11" t="s">
        <v>29</v>
      </c>
      <c r="AX467" s="11" t="s">
        <v>80</v>
      </c>
      <c r="AY467" s="154" t="s">
        <v>207</v>
      </c>
    </row>
    <row r="468" spans="2:65" s="1" customFormat="1" ht="16.5" customHeight="1" x14ac:dyDescent="0.2">
      <c r="B468" s="137"/>
      <c r="C468" s="138" t="s">
        <v>1809</v>
      </c>
      <c r="D468" s="138" t="s">
        <v>208</v>
      </c>
      <c r="E468" s="139" t="s">
        <v>1810</v>
      </c>
      <c r="F468" s="140" t="s">
        <v>1811</v>
      </c>
      <c r="G468" s="141" t="s">
        <v>247</v>
      </c>
      <c r="H468" s="142">
        <v>1</v>
      </c>
      <c r="I468" s="143"/>
      <c r="J468" s="144">
        <f>ROUND(I468*H468,2)</f>
        <v>0</v>
      </c>
      <c r="K468" s="145"/>
      <c r="L468" s="32"/>
      <c r="M468" s="146" t="s">
        <v>1</v>
      </c>
      <c r="N468" s="147" t="s">
        <v>38</v>
      </c>
      <c r="P468" s="148">
        <f>O468*H468</f>
        <v>0</v>
      </c>
      <c r="Q468" s="148">
        <v>0</v>
      </c>
      <c r="R468" s="148">
        <f>Q468*H468</f>
        <v>0</v>
      </c>
      <c r="S468" s="148">
        <v>4.0000000000000001E-3</v>
      </c>
      <c r="T468" s="149">
        <f>S468*H468</f>
        <v>4.0000000000000001E-3</v>
      </c>
      <c r="AR468" s="150" t="s">
        <v>236</v>
      </c>
      <c r="AT468" s="150" t="s">
        <v>208</v>
      </c>
      <c r="AU468" s="150" t="s">
        <v>91</v>
      </c>
      <c r="AY468" s="17" t="s">
        <v>207</v>
      </c>
      <c r="BE468" s="151">
        <f>IF(N468="základná",J468,0)</f>
        <v>0</v>
      </c>
      <c r="BF468" s="151">
        <f>IF(N468="znížená",J468,0)</f>
        <v>0</v>
      </c>
      <c r="BG468" s="151">
        <f>IF(N468="zákl. prenesená",J468,0)</f>
        <v>0</v>
      </c>
      <c r="BH468" s="151">
        <f>IF(N468="zníž. prenesená",J468,0)</f>
        <v>0</v>
      </c>
      <c r="BI468" s="151">
        <f>IF(N468="nulová",J468,0)</f>
        <v>0</v>
      </c>
      <c r="BJ468" s="17" t="s">
        <v>91</v>
      </c>
      <c r="BK468" s="151">
        <f>ROUND(I468*H468,2)</f>
        <v>0</v>
      </c>
      <c r="BL468" s="17" t="s">
        <v>236</v>
      </c>
      <c r="BM468" s="150" t="s">
        <v>1812</v>
      </c>
    </row>
    <row r="469" spans="2:65" s="1" customFormat="1" ht="21.75" customHeight="1" x14ac:dyDescent="0.2">
      <c r="B469" s="137"/>
      <c r="C469" s="138" t="s">
        <v>1813</v>
      </c>
      <c r="D469" s="138" t="s">
        <v>208</v>
      </c>
      <c r="E469" s="139" t="s">
        <v>528</v>
      </c>
      <c r="F469" s="140" t="s">
        <v>529</v>
      </c>
      <c r="G469" s="141" t="s">
        <v>469</v>
      </c>
      <c r="H469" s="142">
        <v>13.936</v>
      </c>
      <c r="I469" s="143"/>
      <c r="J469" s="144">
        <f>ROUND(I469*H469,2)</f>
        <v>0</v>
      </c>
      <c r="K469" s="145"/>
      <c r="L469" s="32"/>
      <c r="M469" s="146" t="s">
        <v>1</v>
      </c>
      <c r="N469" s="147" t="s">
        <v>38</v>
      </c>
      <c r="P469" s="148">
        <f>O469*H469</f>
        <v>0</v>
      </c>
      <c r="Q469" s="148">
        <v>0</v>
      </c>
      <c r="R469" s="148">
        <f>Q469*H469</f>
        <v>0</v>
      </c>
      <c r="S469" s="148">
        <v>0</v>
      </c>
      <c r="T469" s="149">
        <f>S469*H469</f>
        <v>0</v>
      </c>
      <c r="AR469" s="150" t="s">
        <v>236</v>
      </c>
      <c r="AT469" s="150" t="s">
        <v>208</v>
      </c>
      <c r="AU469" s="150" t="s">
        <v>91</v>
      </c>
      <c r="AY469" s="17" t="s">
        <v>207</v>
      </c>
      <c r="BE469" s="151">
        <f>IF(N469="základná",J469,0)</f>
        <v>0</v>
      </c>
      <c r="BF469" s="151">
        <f>IF(N469="znížená",J469,0)</f>
        <v>0</v>
      </c>
      <c r="BG469" s="151">
        <f>IF(N469="zákl. prenesená",J469,0)</f>
        <v>0</v>
      </c>
      <c r="BH469" s="151">
        <f>IF(N469="zníž. prenesená",J469,0)</f>
        <v>0</v>
      </c>
      <c r="BI469" s="151">
        <f>IF(N469="nulová",J469,0)</f>
        <v>0</v>
      </c>
      <c r="BJ469" s="17" t="s">
        <v>91</v>
      </c>
      <c r="BK469" s="151">
        <f>ROUND(I469*H469,2)</f>
        <v>0</v>
      </c>
      <c r="BL469" s="17" t="s">
        <v>236</v>
      </c>
      <c r="BM469" s="150" t="s">
        <v>1814</v>
      </c>
    </row>
    <row r="470" spans="2:65" s="11" customFormat="1" x14ac:dyDescent="0.2">
      <c r="B470" s="152"/>
      <c r="D470" s="153" t="s">
        <v>214</v>
      </c>
      <c r="E470" s="154" t="s">
        <v>1</v>
      </c>
      <c r="F470" s="155" t="s">
        <v>1815</v>
      </c>
      <c r="H470" s="156">
        <v>13.936</v>
      </c>
      <c r="I470" s="157"/>
      <c r="L470" s="152"/>
      <c r="M470" s="158"/>
      <c r="T470" s="159"/>
      <c r="AT470" s="154" t="s">
        <v>214</v>
      </c>
      <c r="AU470" s="154" t="s">
        <v>91</v>
      </c>
      <c r="AV470" s="11" t="s">
        <v>91</v>
      </c>
      <c r="AW470" s="11" t="s">
        <v>29</v>
      </c>
      <c r="AX470" s="11" t="s">
        <v>80</v>
      </c>
      <c r="AY470" s="154" t="s">
        <v>207</v>
      </c>
    </row>
    <row r="471" spans="2:65" s="1" customFormat="1" ht="24.15" customHeight="1" x14ac:dyDescent="0.2">
      <c r="B471" s="137"/>
      <c r="C471" s="138" t="s">
        <v>1816</v>
      </c>
      <c r="D471" s="138" t="s">
        <v>208</v>
      </c>
      <c r="E471" s="139" t="s">
        <v>536</v>
      </c>
      <c r="F471" s="140" t="s">
        <v>537</v>
      </c>
      <c r="G471" s="141" t="s">
        <v>469</v>
      </c>
      <c r="H471" s="142">
        <v>334.464</v>
      </c>
      <c r="I471" s="143"/>
      <c r="J471" s="144">
        <f>ROUND(I471*H471,2)</f>
        <v>0</v>
      </c>
      <c r="K471" s="145"/>
      <c r="L471" s="32"/>
      <c r="M471" s="146" t="s">
        <v>1</v>
      </c>
      <c r="N471" s="147" t="s">
        <v>38</v>
      </c>
      <c r="P471" s="148">
        <f>O471*H471</f>
        <v>0</v>
      </c>
      <c r="Q471" s="148">
        <v>0</v>
      </c>
      <c r="R471" s="148">
        <f>Q471*H471</f>
        <v>0</v>
      </c>
      <c r="S471" s="148">
        <v>0</v>
      </c>
      <c r="T471" s="149">
        <f>S471*H471</f>
        <v>0</v>
      </c>
      <c r="AR471" s="150" t="s">
        <v>236</v>
      </c>
      <c r="AT471" s="150" t="s">
        <v>208</v>
      </c>
      <c r="AU471" s="150" t="s">
        <v>91</v>
      </c>
      <c r="AY471" s="17" t="s">
        <v>207</v>
      </c>
      <c r="BE471" s="151">
        <f>IF(N471="základná",J471,0)</f>
        <v>0</v>
      </c>
      <c r="BF471" s="151">
        <f>IF(N471="znížená",J471,0)</f>
        <v>0</v>
      </c>
      <c r="BG471" s="151">
        <f>IF(N471="zákl. prenesená",J471,0)</f>
        <v>0</v>
      </c>
      <c r="BH471" s="151">
        <f>IF(N471="zníž. prenesená",J471,0)</f>
        <v>0</v>
      </c>
      <c r="BI471" s="151">
        <f>IF(N471="nulová",J471,0)</f>
        <v>0</v>
      </c>
      <c r="BJ471" s="17" t="s">
        <v>91</v>
      </c>
      <c r="BK471" s="151">
        <f>ROUND(I471*H471,2)</f>
        <v>0</v>
      </c>
      <c r="BL471" s="17" t="s">
        <v>236</v>
      </c>
      <c r="BM471" s="150" t="s">
        <v>1817</v>
      </c>
    </row>
    <row r="472" spans="2:65" s="1" customFormat="1" ht="19.2" x14ac:dyDescent="0.2">
      <c r="B472" s="32"/>
      <c r="D472" s="153" t="s">
        <v>220</v>
      </c>
      <c r="F472" s="160" t="s">
        <v>899</v>
      </c>
      <c r="I472" s="161"/>
      <c r="L472" s="32"/>
      <c r="M472" s="162"/>
      <c r="T472" s="59"/>
      <c r="AT472" s="17" t="s">
        <v>220</v>
      </c>
      <c r="AU472" s="17" t="s">
        <v>91</v>
      </c>
    </row>
    <row r="473" spans="2:65" s="11" customFormat="1" x14ac:dyDescent="0.2">
      <c r="B473" s="152"/>
      <c r="D473" s="153" t="s">
        <v>214</v>
      </c>
      <c r="E473" s="154" t="s">
        <v>1</v>
      </c>
      <c r="F473" s="155" t="s">
        <v>1818</v>
      </c>
      <c r="H473" s="156">
        <v>334.464</v>
      </c>
      <c r="I473" s="157"/>
      <c r="L473" s="152"/>
      <c r="M473" s="158"/>
      <c r="T473" s="159"/>
      <c r="AT473" s="154" t="s">
        <v>214</v>
      </c>
      <c r="AU473" s="154" t="s">
        <v>91</v>
      </c>
      <c r="AV473" s="11" t="s">
        <v>91</v>
      </c>
      <c r="AW473" s="11" t="s">
        <v>29</v>
      </c>
      <c r="AX473" s="11" t="s">
        <v>80</v>
      </c>
      <c r="AY473" s="154" t="s">
        <v>207</v>
      </c>
    </row>
    <row r="474" spans="2:65" s="1" customFormat="1" ht="24.15" customHeight="1" x14ac:dyDescent="0.2">
      <c r="B474" s="137"/>
      <c r="C474" s="138" t="s">
        <v>1819</v>
      </c>
      <c r="D474" s="138" t="s">
        <v>208</v>
      </c>
      <c r="E474" s="139" t="s">
        <v>542</v>
      </c>
      <c r="F474" s="140" t="s">
        <v>543</v>
      </c>
      <c r="G474" s="141" t="s">
        <v>469</v>
      </c>
      <c r="H474" s="142">
        <v>55.744</v>
      </c>
      <c r="I474" s="143"/>
      <c r="J474" s="144">
        <f>ROUND(I474*H474,2)</f>
        <v>0</v>
      </c>
      <c r="K474" s="145"/>
      <c r="L474" s="32"/>
      <c r="M474" s="146" t="s">
        <v>1</v>
      </c>
      <c r="N474" s="147" t="s">
        <v>38</v>
      </c>
      <c r="P474" s="148">
        <f>O474*H474</f>
        <v>0</v>
      </c>
      <c r="Q474" s="148">
        <v>0</v>
      </c>
      <c r="R474" s="148">
        <f>Q474*H474</f>
        <v>0</v>
      </c>
      <c r="S474" s="148">
        <v>0</v>
      </c>
      <c r="T474" s="149">
        <f>S474*H474</f>
        <v>0</v>
      </c>
      <c r="AR474" s="150" t="s">
        <v>236</v>
      </c>
      <c r="AT474" s="150" t="s">
        <v>208</v>
      </c>
      <c r="AU474" s="150" t="s">
        <v>91</v>
      </c>
      <c r="AY474" s="17" t="s">
        <v>207</v>
      </c>
      <c r="BE474" s="151">
        <f>IF(N474="základná",J474,0)</f>
        <v>0</v>
      </c>
      <c r="BF474" s="151">
        <f>IF(N474="znížená",J474,0)</f>
        <v>0</v>
      </c>
      <c r="BG474" s="151">
        <f>IF(N474="zákl. prenesená",J474,0)</f>
        <v>0</v>
      </c>
      <c r="BH474" s="151">
        <f>IF(N474="zníž. prenesená",J474,0)</f>
        <v>0</v>
      </c>
      <c r="BI474" s="151">
        <f>IF(N474="nulová",J474,0)</f>
        <v>0</v>
      </c>
      <c r="BJ474" s="17" t="s">
        <v>91</v>
      </c>
      <c r="BK474" s="151">
        <f>ROUND(I474*H474,2)</f>
        <v>0</v>
      </c>
      <c r="BL474" s="17" t="s">
        <v>236</v>
      </c>
      <c r="BM474" s="150" t="s">
        <v>1820</v>
      </c>
    </row>
    <row r="475" spans="2:65" s="1" customFormat="1" ht="19.2" x14ac:dyDescent="0.2">
      <c r="B475" s="32"/>
      <c r="D475" s="153" t="s">
        <v>220</v>
      </c>
      <c r="F475" s="160" t="s">
        <v>1821</v>
      </c>
      <c r="I475" s="161"/>
      <c r="L475" s="32"/>
      <c r="M475" s="162"/>
      <c r="T475" s="59"/>
      <c r="AT475" s="17" t="s">
        <v>220</v>
      </c>
      <c r="AU475" s="17" t="s">
        <v>91</v>
      </c>
    </row>
    <row r="476" spans="2:65" s="11" customFormat="1" x14ac:dyDescent="0.2">
      <c r="B476" s="152"/>
      <c r="D476" s="153" t="s">
        <v>214</v>
      </c>
      <c r="E476" s="154" t="s">
        <v>1</v>
      </c>
      <c r="F476" s="155" t="s">
        <v>1822</v>
      </c>
      <c r="H476" s="156">
        <v>55.744</v>
      </c>
      <c r="I476" s="157"/>
      <c r="L476" s="152"/>
      <c r="M476" s="158"/>
      <c r="T476" s="159"/>
      <c r="AT476" s="154" t="s">
        <v>214</v>
      </c>
      <c r="AU476" s="154" t="s">
        <v>91</v>
      </c>
      <c r="AV476" s="11" t="s">
        <v>91</v>
      </c>
      <c r="AW476" s="11" t="s">
        <v>29</v>
      </c>
      <c r="AX476" s="11" t="s">
        <v>80</v>
      </c>
      <c r="AY476" s="154" t="s">
        <v>207</v>
      </c>
    </row>
    <row r="477" spans="2:65" s="1" customFormat="1" ht="24.15" customHeight="1" x14ac:dyDescent="0.2">
      <c r="B477" s="137"/>
      <c r="C477" s="138" t="s">
        <v>1823</v>
      </c>
      <c r="D477" s="138" t="s">
        <v>208</v>
      </c>
      <c r="E477" s="139" t="s">
        <v>562</v>
      </c>
      <c r="F477" s="140" t="s">
        <v>563</v>
      </c>
      <c r="G477" s="141" t="s">
        <v>469</v>
      </c>
      <c r="H477" s="142">
        <v>13.936</v>
      </c>
      <c r="I477" s="143"/>
      <c r="J477" s="144">
        <f>ROUND(I477*H477,2)</f>
        <v>0</v>
      </c>
      <c r="K477" s="145"/>
      <c r="L477" s="32"/>
      <c r="M477" s="146" t="s">
        <v>1</v>
      </c>
      <c r="N477" s="147" t="s">
        <v>38</v>
      </c>
      <c r="P477" s="148">
        <f>O477*H477</f>
        <v>0</v>
      </c>
      <c r="Q477" s="148">
        <v>0</v>
      </c>
      <c r="R477" s="148">
        <f>Q477*H477</f>
        <v>0</v>
      </c>
      <c r="S477" s="148">
        <v>0</v>
      </c>
      <c r="T477" s="149">
        <f>S477*H477</f>
        <v>0</v>
      </c>
      <c r="AR477" s="150" t="s">
        <v>236</v>
      </c>
      <c r="AT477" s="150" t="s">
        <v>208</v>
      </c>
      <c r="AU477" s="150" t="s">
        <v>91</v>
      </c>
      <c r="AY477" s="17" t="s">
        <v>207</v>
      </c>
      <c r="BE477" s="151">
        <f>IF(N477="základná",J477,0)</f>
        <v>0</v>
      </c>
      <c r="BF477" s="151">
        <f>IF(N477="znížená",J477,0)</f>
        <v>0</v>
      </c>
      <c r="BG477" s="151">
        <f>IF(N477="zákl. prenesená",J477,0)</f>
        <v>0</v>
      </c>
      <c r="BH477" s="151">
        <f>IF(N477="zníž. prenesená",J477,0)</f>
        <v>0</v>
      </c>
      <c r="BI477" s="151">
        <f>IF(N477="nulová",J477,0)</f>
        <v>0</v>
      </c>
      <c r="BJ477" s="17" t="s">
        <v>91</v>
      </c>
      <c r="BK477" s="151">
        <f>ROUND(I477*H477,2)</f>
        <v>0</v>
      </c>
      <c r="BL477" s="17" t="s">
        <v>236</v>
      </c>
      <c r="BM477" s="150" t="s">
        <v>1824</v>
      </c>
    </row>
    <row r="478" spans="2:65" s="11" customFormat="1" x14ac:dyDescent="0.2">
      <c r="B478" s="152"/>
      <c r="D478" s="153" t="s">
        <v>214</v>
      </c>
      <c r="E478" s="154" t="s">
        <v>1</v>
      </c>
      <c r="F478" s="155" t="s">
        <v>1825</v>
      </c>
      <c r="H478" s="156">
        <v>5.53</v>
      </c>
      <c r="I478" s="157"/>
      <c r="L478" s="152"/>
      <c r="M478" s="158"/>
      <c r="T478" s="159"/>
      <c r="AT478" s="154" t="s">
        <v>214</v>
      </c>
      <c r="AU478" s="154" t="s">
        <v>91</v>
      </c>
      <c r="AV478" s="11" t="s">
        <v>91</v>
      </c>
      <c r="AW478" s="11" t="s">
        <v>29</v>
      </c>
      <c r="AX478" s="11" t="s">
        <v>72</v>
      </c>
      <c r="AY478" s="154" t="s">
        <v>207</v>
      </c>
    </row>
    <row r="479" spans="2:65" s="11" customFormat="1" x14ac:dyDescent="0.2">
      <c r="B479" s="152"/>
      <c r="D479" s="153" t="s">
        <v>214</v>
      </c>
      <c r="E479" s="154" t="s">
        <v>1</v>
      </c>
      <c r="F479" s="155" t="s">
        <v>1826</v>
      </c>
      <c r="H479" s="156">
        <v>8.4060000000000006</v>
      </c>
      <c r="I479" s="157"/>
      <c r="L479" s="152"/>
      <c r="M479" s="158"/>
      <c r="T479" s="159"/>
      <c r="AT479" s="154" t="s">
        <v>214</v>
      </c>
      <c r="AU479" s="154" t="s">
        <v>91</v>
      </c>
      <c r="AV479" s="11" t="s">
        <v>91</v>
      </c>
      <c r="AW479" s="11" t="s">
        <v>29</v>
      </c>
      <c r="AX479" s="11" t="s">
        <v>72</v>
      </c>
      <c r="AY479" s="154" t="s">
        <v>207</v>
      </c>
    </row>
    <row r="480" spans="2:65" s="14" customFormat="1" x14ac:dyDescent="0.2">
      <c r="B480" s="178"/>
      <c r="D480" s="153" t="s">
        <v>214</v>
      </c>
      <c r="E480" s="179" t="s">
        <v>1</v>
      </c>
      <c r="F480" s="180" t="s">
        <v>243</v>
      </c>
      <c r="H480" s="181">
        <v>13.936</v>
      </c>
      <c r="I480" s="182"/>
      <c r="L480" s="178"/>
      <c r="M480" s="183"/>
      <c r="T480" s="184"/>
      <c r="AT480" s="179" t="s">
        <v>214</v>
      </c>
      <c r="AU480" s="179" t="s">
        <v>91</v>
      </c>
      <c r="AV480" s="14" t="s">
        <v>236</v>
      </c>
      <c r="AW480" s="14" t="s">
        <v>29</v>
      </c>
      <c r="AX480" s="14" t="s">
        <v>80</v>
      </c>
      <c r="AY480" s="179" t="s">
        <v>207</v>
      </c>
    </row>
    <row r="481" spans="2:65" s="10" customFormat="1" ht="22.8" customHeight="1" x14ac:dyDescent="0.25">
      <c r="B481" s="127"/>
      <c r="D481" s="128" t="s">
        <v>71</v>
      </c>
      <c r="E481" s="170" t="s">
        <v>1706</v>
      </c>
      <c r="F481" s="170" t="s">
        <v>1827</v>
      </c>
      <c r="I481" s="130"/>
      <c r="J481" s="171">
        <f>BK481</f>
        <v>0</v>
      </c>
      <c r="L481" s="127"/>
      <c r="M481" s="132"/>
      <c r="P481" s="133">
        <f>P482</f>
        <v>0</v>
      </c>
      <c r="R481" s="133">
        <f>R482</f>
        <v>0</v>
      </c>
      <c r="T481" s="134">
        <f>T482</f>
        <v>0</v>
      </c>
      <c r="AR481" s="128" t="s">
        <v>80</v>
      </c>
      <c r="AT481" s="135" t="s">
        <v>71</v>
      </c>
      <c r="AU481" s="135" t="s">
        <v>80</v>
      </c>
      <c r="AY481" s="128" t="s">
        <v>207</v>
      </c>
      <c r="BK481" s="136">
        <f>BK482</f>
        <v>0</v>
      </c>
    </row>
    <row r="482" spans="2:65" s="1" customFormat="1" ht="33" customHeight="1" x14ac:dyDescent="0.2">
      <c r="B482" s="137"/>
      <c r="C482" s="138" t="s">
        <v>1828</v>
      </c>
      <c r="D482" s="138" t="s">
        <v>208</v>
      </c>
      <c r="E482" s="139" t="s">
        <v>1829</v>
      </c>
      <c r="F482" s="140" t="s">
        <v>1830</v>
      </c>
      <c r="G482" s="141" t="s">
        <v>469</v>
      </c>
      <c r="H482" s="142">
        <v>14484.638000000001</v>
      </c>
      <c r="I482" s="143"/>
      <c r="J482" s="144">
        <f>ROUND(I482*H482,2)</f>
        <v>0</v>
      </c>
      <c r="K482" s="145"/>
      <c r="L482" s="32"/>
      <c r="M482" s="146" t="s">
        <v>1</v>
      </c>
      <c r="N482" s="147" t="s">
        <v>38</v>
      </c>
      <c r="P482" s="148">
        <f>O482*H482</f>
        <v>0</v>
      </c>
      <c r="Q482" s="148">
        <v>0</v>
      </c>
      <c r="R482" s="148">
        <f>Q482*H482</f>
        <v>0</v>
      </c>
      <c r="S482" s="148">
        <v>0</v>
      </c>
      <c r="T482" s="149">
        <f>S482*H482</f>
        <v>0</v>
      </c>
      <c r="AR482" s="150" t="s">
        <v>236</v>
      </c>
      <c r="AT482" s="150" t="s">
        <v>208</v>
      </c>
      <c r="AU482" s="150" t="s">
        <v>91</v>
      </c>
      <c r="AY482" s="17" t="s">
        <v>207</v>
      </c>
      <c r="BE482" s="151">
        <f>IF(N482="základná",J482,0)</f>
        <v>0</v>
      </c>
      <c r="BF482" s="151">
        <f>IF(N482="znížená",J482,0)</f>
        <v>0</v>
      </c>
      <c r="BG482" s="151">
        <f>IF(N482="zákl. prenesená",J482,0)</f>
        <v>0</v>
      </c>
      <c r="BH482" s="151">
        <f>IF(N482="zníž. prenesená",J482,0)</f>
        <v>0</v>
      </c>
      <c r="BI482" s="151">
        <f>IF(N482="nulová",J482,0)</f>
        <v>0</v>
      </c>
      <c r="BJ482" s="17" t="s">
        <v>91</v>
      </c>
      <c r="BK482" s="151">
        <f>ROUND(I482*H482,2)</f>
        <v>0</v>
      </c>
      <c r="BL482" s="17" t="s">
        <v>236</v>
      </c>
      <c r="BM482" s="150" t="s">
        <v>1831</v>
      </c>
    </row>
    <row r="483" spans="2:65" s="10" customFormat="1" ht="25.95" customHeight="1" x14ac:dyDescent="0.25">
      <c r="B483" s="127"/>
      <c r="D483" s="128" t="s">
        <v>71</v>
      </c>
      <c r="E483" s="129" t="s">
        <v>585</v>
      </c>
      <c r="F483" s="129" t="s">
        <v>586</v>
      </c>
      <c r="I483" s="130"/>
      <c r="J483" s="131">
        <f>BK483</f>
        <v>0</v>
      </c>
      <c r="L483" s="127"/>
      <c r="M483" s="132"/>
      <c r="P483" s="133">
        <f>P484</f>
        <v>0</v>
      </c>
      <c r="R483" s="133">
        <f>R484</f>
        <v>3.6150000000000002E-3</v>
      </c>
      <c r="T483" s="134">
        <f>T484</f>
        <v>0</v>
      </c>
      <c r="AR483" s="128" t="s">
        <v>91</v>
      </c>
      <c r="AT483" s="135" t="s">
        <v>71</v>
      </c>
      <c r="AU483" s="135" t="s">
        <v>72</v>
      </c>
      <c r="AY483" s="128" t="s">
        <v>207</v>
      </c>
      <c r="BK483" s="136">
        <f>BK484</f>
        <v>0</v>
      </c>
    </row>
    <row r="484" spans="2:65" s="10" customFormat="1" ht="22.8" customHeight="1" x14ac:dyDescent="0.25">
      <c r="B484" s="127"/>
      <c r="D484" s="128" t="s">
        <v>71</v>
      </c>
      <c r="E484" s="170" t="s">
        <v>1414</v>
      </c>
      <c r="F484" s="170" t="s">
        <v>1415</v>
      </c>
      <c r="I484" s="130"/>
      <c r="J484" s="171">
        <f>BK484</f>
        <v>0</v>
      </c>
      <c r="L484" s="127"/>
      <c r="M484" s="132"/>
      <c r="P484" s="133">
        <f>SUM(P485:P487)</f>
        <v>0</v>
      </c>
      <c r="R484" s="133">
        <f>SUM(R485:R487)</f>
        <v>3.6150000000000002E-3</v>
      </c>
      <c r="T484" s="134">
        <f>SUM(T485:T487)</f>
        <v>0</v>
      </c>
      <c r="AR484" s="128" t="s">
        <v>91</v>
      </c>
      <c r="AT484" s="135" t="s">
        <v>71</v>
      </c>
      <c r="AU484" s="135" t="s">
        <v>80</v>
      </c>
      <c r="AY484" s="128" t="s">
        <v>207</v>
      </c>
      <c r="BK484" s="136">
        <f>SUM(BK485:BK487)</f>
        <v>0</v>
      </c>
    </row>
    <row r="485" spans="2:65" s="1" customFormat="1" ht="16.5" customHeight="1" x14ac:dyDescent="0.2">
      <c r="B485" s="137"/>
      <c r="C485" s="138" t="s">
        <v>1832</v>
      </c>
      <c r="D485" s="194" t="s">
        <v>208</v>
      </c>
      <c r="E485" s="139" t="s">
        <v>1416</v>
      </c>
      <c r="F485" s="140" t="s">
        <v>1417</v>
      </c>
      <c r="G485" s="141" t="s">
        <v>235</v>
      </c>
      <c r="H485" s="142">
        <v>120.5</v>
      </c>
      <c r="I485" s="143"/>
      <c r="J485" s="144">
        <f>ROUND(I485*H485,2)</f>
        <v>0</v>
      </c>
      <c r="K485" s="145"/>
      <c r="L485" s="32"/>
      <c r="M485" s="146" t="s">
        <v>1</v>
      </c>
      <c r="N485" s="147" t="s">
        <v>38</v>
      </c>
      <c r="P485" s="148">
        <f>O485*H485</f>
        <v>0</v>
      </c>
      <c r="Q485" s="148">
        <v>3.0000000000000001E-5</v>
      </c>
      <c r="R485" s="148">
        <f>Q485*H485</f>
        <v>3.6150000000000002E-3</v>
      </c>
      <c r="S485" s="148">
        <v>0</v>
      </c>
      <c r="T485" s="149">
        <f>S485*H485</f>
        <v>0</v>
      </c>
      <c r="AR485" s="150" t="s">
        <v>354</v>
      </c>
      <c r="AT485" s="150" t="s">
        <v>208</v>
      </c>
      <c r="AU485" s="150" t="s">
        <v>91</v>
      </c>
      <c r="AY485" s="17" t="s">
        <v>207</v>
      </c>
      <c r="BE485" s="151">
        <f>IF(N485="základná",J485,0)</f>
        <v>0</v>
      </c>
      <c r="BF485" s="151">
        <f>IF(N485="znížená",J485,0)</f>
        <v>0</v>
      </c>
      <c r="BG485" s="151">
        <f>IF(N485="zákl. prenesená",J485,0)</f>
        <v>0</v>
      </c>
      <c r="BH485" s="151">
        <f>IF(N485="zníž. prenesená",J485,0)</f>
        <v>0</v>
      </c>
      <c r="BI485" s="151">
        <f>IF(N485="nulová",J485,0)</f>
        <v>0</v>
      </c>
      <c r="BJ485" s="17" t="s">
        <v>91</v>
      </c>
      <c r="BK485" s="151">
        <f>ROUND(I485*H485,2)</f>
        <v>0</v>
      </c>
      <c r="BL485" s="17" t="s">
        <v>354</v>
      </c>
      <c r="BM485" s="150" t="s">
        <v>1833</v>
      </c>
    </row>
    <row r="486" spans="2:65" s="1" customFormat="1" ht="28.8" x14ac:dyDescent="0.2">
      <c r="B486" s="32"/>
      <c r="D486" s="153" t="s">
        <v>220</v>
      </c>
      <c r="F486" s="160" t="s">
        <v>1419</v>
      </c>
      <c r="I486" s="161"/>
      <c r="L486" s="32"/>
      <c r="M486" s="162"/>
      <c r="T486" s="59"/>
      <c r="AT486" s="17" t="s">
        <v>220</v>
      </c>
      <c r="AU486" s="17" t="s">
        <v>91</v>
      </c>
    </row>
    <row r="487" spans="2:65" s="11" customFormat="1" x14ac:dyDescent="0.2">
      <c r="B487" s="152"/>
      <c r="D487" s="153" t="s">
        <v>214</v>
      </c>
      <c r="E487" s="154" t="s">
        <v>1</v>
      </c>
      <c r="F487" s="155" t="s">
        <v>1613</v>
      </c>
      <c r="H487" s="156">
        <v>120.5</v>
      </c>
      <c r="I487" s="157"/>
      <c r="L487" s="152"/>
      <c r="M487" s="158"/>
      <c r="T487" s="159"/>
      <c r="AT487" s="154" t="s">
        <v>214</v>
      </c>
      <c r="AU487" s="154" t="s">
        <v>91</v>
      </c>
      <c r="AV487" s="11" t="s">
        <v>91</v>
      </c>
      <c r="AW487" s="11" t="s">
        <v>29</v>
      </c>
      <c r="AX487" s="11" t="s">
        <v>80</v>
      </c>
      <c r="AY487" s="154" t="s">
        <v>207</v>
      </c>
    </row>
    <row r="488" spans="2:65" s="10" customFormat="1" ht="25.95" customHeight="1" x14ac:dyDescent="0.25">
      <c r="B488" s="127"/>
      <c r="D488" s="128" t="s">
        <v>71</v>
      </c>
      <c r="E488" s="129" t="s">
        <v>742</v>
      </c>
      <c r="F488" s="129" t="s">
        <v>1834</v>
      </c>
      <c r="I488" s="130"/>
      <c r="J488" s="131">
        <f>BK488</f>
        <v>0</v>
      </c>
      <c r="L488" s="127"/>
      <c r="M488" s="132"/>
      <c r="P488" s="133">
        <f>P489</f>
        <v>0</v>
      </c>
      <c r="R488" s="133">
        <f>R489</f>
        <v>0</v>
      </c>
      <c r="T488" s="134">
        <f>T489</f>
        <v>0</v>
      </c>
      <c r="AR488" s="128" t="s">
        <v>275</v>
      </c>
      <c r="AT488" s="135" t="s">
        <v>71</v>
      </c>
      <c r="AU488" s="135" t="s">
        <v>72</v>
      </c>
      <c r="AY488" s="128" t="s">
        <v>207</v>
      </c>
      <c r="BK488" s="136">
        <f>BK489</f>
        <v>0</v>
      </c>
    </row>
    <row r="489" spans="2:65" s="10" customFormat="1" ht="22.8" customHeight="1" x14ac:dyDescent="0.25">
      <c r="B489" s="127"/>
      <c r="D489" s="128" t="s">
        <v>71</v>
      </c>
      <c r="E489" s="170" t="s">
        <v>1835</v>
      </c>
      <c r="F489" s="170" t="s">
        <v>1836</v>
      </c>
      <c r="I489" s="130"/>
      <c r="J489" s="171">
        <f>BK489</f>
        <v>0</v>
      </c>
      <c r="L489" s="127"/>
      <c r="M489" s="132"/>
      <c r="P489" s="133">
        <f>SUM(P490:P492)</f>
        <v>0</v>
      </c>
      <c r="R489" s="133">
        <f>SUM(R490:R492)</f>
        <v>0</v>
      </c>
      <c r="T489" s="134">
        <f>SUM(T490:T492)</f>
        <v>0</v>
      </c>
      <c r="AR489" s="128" t="s">
        <v>275</v>
      </c>
      <c r="AT489" s="135" t="s">
        <v>71</v>
      </c>
      <c r="AU489" s="135" t="s">
        <v>80</v>
      </c>
      <c r="AY489" s="128" t="s">
        <v>207</v>
      </c>
      <c r="BK489" s="136">
        <f>SUM(BK490:BK492)</f>
        <v>0</v>
      </c>
    </row>
    <row r="490" spans="2:65" s="1" customFormat="1" ht="16.5" customHeight="1" x14ac:dyDescent="0.2">
      <c r="B490" s="137"/>
      <c r="C490" s="138" t="s">
        <v>1837</v>
      </c>
      <c r="D490" s="138" t="s">
        <v>208</v>
      </c>
      <c r="E490" s="139" t="s">
        <v>1838</v>
      </c>
      <c r="F490" s="140" t="s">
        <v>1839</v>
      </c>
      <c r="G490" s="141" t="s">
        <v>247</v>
      </c>
      <c r="H490" s="142">
        <v>1</v>
      </c>
      <c r="I490" s="143"/>
      <c r="J490" s="144">
        <f>ROUND(I490*H490,2)</f>
        <v>0</v>
      </c>
      <c r="K490" s="145"/>
      <c r="L490" s="32"/>
      <c r="M490" s="146" t="s">
        <v>1</v>
      </c>
      <c r="N490" s="147" t="s">
        <v>38</v>
      </c>
      <c r="P490" s="148">
        <f>O490*H490</f>
        <v>0</v>
      </c>
      <c r="Q490" s="148">
        <v>0</v>
      </c>
      <c r="R490" s="148">
        <f>Q490*H490</f>
        <v>0</v>
      </c>
      <c r="S490" s="148">
        <v>0</v>
      </c>
      <c r="T490" s="149">
        <f>S490*H490</f>
        <v>0</v>
      </c>
      <c r="AR490" s="150" t="s">
        <v>251</v>
      </c>
      <c r="AT490" s="150" t="s">
        <v>208</v>
      </c>
      <c r="AU490" s="150" t="s">
        <v>91</v>
      </c>
      <c r="AY490" s="17" t="s">
        <v>207</v>
      </c>
      <c r="BE490" s="151">
        <f>IF(N490="základná",J490,0)</f>
        <v>0</v>
      </c>
      <c r="BF490" s="151">
        <f>IF(N490="znížená",J490,0)</f>
        <v>0</v>
      </c>
      <c r="BG490" s="151">
        <f>IF(N490="zákl. prenesená",J490,0)</f>
        <v>0</v>
      </c>
      <c r="BH490" s="151">
        <f>IF(N490="zníž. prenesená",J490,0)</f>
        <v>0</v>
      </c>
      <c r="BI490" s="151">
        <f>IF(N490="nulová",J490,0)</f>
        <v>0</v>
      </c>
      <c r="BJ490" s="17" t="s">
        <v>91</v>
      </c>
      <c r="BK490" s="151">
        <f>ROUND(I490*H490,2)</f>
        <v>0</v>
      </c>
      <c r="BL490" s="17" t="s">
        <v>251</v>
      </c>
      <c r="BM490" s="150" t="s">
        <v>1840</v>
      </c>
    </row>
    <row r="491" spans="2:65" s="1" customFormat="1" ht="19.2" x14ac:dyDescent="0.2">
      <c r="B491" s="32"/>
      <c r="D491" s="153" t="s">
        <v>220</v>
      </c>
      <c r="F491" s="160" t="s">
        <v>1841</v>
      </c>
      <c r="I491" s="161"/>
      <c r="L491" s="32"/>
      <c r="M491" s="162"/>
      <c r="T491" s="59"/>
      <c r="AT491" s="17" t="s">
        <v>220</v>
      </c>
      <c r="AU491" s="17" t="s">
        <v>91</v>
      </c>
    </row>
    <row r="492" spans="2:65" s="11" customFormat="1" x14ac:dyDescent="0.2">
      <c r="B492" s="152"/>
      <c r="D492" s="153" t="s">
        <v>214</v>
      </c>
      <c r="E492" s="154" t="s">
        <v>1</v>
      </c>
      <c r="F492" s="155" t="s">
        <v>1842</v>
      </c>
      <c r="H492" s="156">
        <v>1</v>
      </c>
      <c r="I492" s="157"/>
      <c r="L492" s="152"/>
      <c r="M492" s="158"/>
      <c r="T492" s="159"/>
      <c r="AT492" s="154" t="s">
        <v>214</v>
      </c>
      <c r="AU492" s="154" t="s">
        <v>91</v>
      </c>
      <c r="AV492" s="11" t="s">
        <v>91</v>
      </c>
      <c r="AW492" s="11" t="s">
        <v>29</v>
      </c>
      <c r="AX492" s="11" t="s">
        <v>80</v>
      </c>
      <c r="AY492" s="154" t="s">
        <v>207</v>
      </c>
    </row>
    <row r="493" spans="2:65" s="10" customFormat="1" ht="25.95" customHeight="1" x14ac:dyDescent="0.25">
      <c r="B493" s="127"/>
      <c r="D493" s="128" t="s">
        <v>71</v>
      </c>
      <c r="E493" s="129" t="s">
        <v>204</v>
      </c>
      <c r="F493" s="129" t="s">
        <v>205</v>
      </c>
      <c r="I493" s="130"/>
      <c r="J493" s="131">
        <f>BK493</f>
        <v>0</v>
      </c>
      <c r="L493" s="127"/>
      <c r="M493" s="132"/>
      <c r="P493" s="133">
        <f>SUM(P494:P495)</f>
        <v>0</v>
      </c>
      <c r="R493" s="133">
        <f>SUM(R494:R495)</f>
        <v>0</v>
      </c>
      <c r="T493" s="134">
        <f>SUM(T494:T495)</f>
        <v>0</v>
      </c>
      <c r="AR493" s="128" t="s">
        <v>206</v>
      </c>
      <c r="AT493" s="135" t="s">
        <v>71</v>
      </c>
      <c r="AU493" s="135" t="s">
        <v>72</v>
      </c>
      <c r="AY493" s="128" t="s">
        <v>207</v>
      </c>
      <c r="BK493" s="136">
        <f>SUM(BK494:BK495)</f>
        <v>0</v>
      </c>
    </row>
    <row r="494" spans="2:65" s="1" customFormat="1" ht="49.05" customHeight="1" x14ac:dyDescent="0.2">
      <c r="B494" s="137"/>
      <c r="C494" s="138" t="s">
        <v>1843</v>
      </c>
      <c r="D494" s="138" t="s">
        <v>208</v>
      </c>
      <c r="E494" s="139" t="s">
        <v>918</v>
      </c>
      <c r="F494" s="140" t="s">
        <v>919</v>
      </c>
      <c r="G494" s="141" t="s">
        <v>211</v>
      </c>
      <c r="H494" s="142">
        <v>1</v>
      </c>
      <c r="I494" s="143"/>
      <c r="J494" s="144">
        <f>ROUND(I494*H494,2)</f>
        <v>0</v>
      </c>
      <c r="K494" s="145"/>
      <c r="L494" s="32"/>
      <c r="M494" s="146" t="s">
        <v>1</v>
      </c>
      <c r="N494" s="147" t="s">
        <v>38</v>
      </c>
      <c r="P494" s="148">
        <f>O494*H494</f>
        <v>0</v>
      </c>
      <c r="Q494" s="148">
        <v>0</v>
      </c>
      <c r="R494" s="148">
        <f>Q494*H494</f>
        <v>0</v>
      </c>
      <c r="S494" s="148">
        <v>0</v>
      </c>
      <c r="T494" s="149">
        <f>S494*H494</f>
        <v>0</v>
      </c>
      <c r="AR494" s="150" t="s">
        <v>212</v>
      </c>
      <c r="AT494" s="150" t="s">
        <v>208</v>
      </c>
      <c r="AU494" s="150" t="s">
        <v>80</v>
      </c>
      <c r="AY494" s="17" t="s">
        <v>207</v>
      </c>
      <c r="BE494" s="151">
        <f>IF(N494="základná",J494,0)</f>
        <v>0</v>
      </c>
      <c r="BF494" s="151">
        <f>IF(N494="znížená",J494,0)</f>
        <v>0</v>
      </c>
      <c r="BG494" s="151">
        <f>IF(N494="zákl. prenesená",J494,0)</f>
        <v>0</v>
      </c>
      <c r="BH494" s="151">
        <f>IF(N494="zníž. prenesená",J494,0)</f>
        <v>0</v>
      </c>
      <c r="BI494" s="151">
        <f>IF(N494="nulová",J494,0)</f>
        <v>0</v>
      </c>
      <c r="BJ494" s="17" t="s">
        <v>91</v>
      </c>
      <c r="BK494" s="151">
        <f>ROUND(I494*H494,2)</f>
        <v>0</v>
      </c>
      <c r="BL494" s="17" t="s">
        <v>212</v>
      </c>
      <c r="BM494" s="150" t="s">
        <v>1844</v>
      </c>
    </row>
    <row r="495" spans="2:65" s="1" customFormat="1" ht="44.25" customHeight="1" x14ac:dyDescent="0.2">
      <c r="B495" s="137"/>
      <c r="C495" s="138" t="s">
        <v>1845</v>
      </c>
      <c r="D495" s="138" t="s">
        <v>208</v>
      </c>
      <c r="E495" s="139" t="s">
        <v>621</v>
      </c>
      <c r="F495" s="140" t="s">
        <v>622</v>
      </c>
      <c r="G495" s="141" t="s">
        <v>211</v>
      </c>
      <c r="H495" s="142">
        <v>1</v>
      </c>
      <c r="I495" s="143"/>
      <c r="J495" s="144">
        <f>ROUND(I495*H495,2)</f>
        <v>0</v>
      </c>
      <c r="K495" s="145"/>
      <c r="L495" s="32"/>
      <c r="M495" s="199" t="s">
        <v>1</v>
      </c>
      <c r="N495" s="200" t="s">
        <v>38</v>
      </c>
      <c r="O495" s="201"/>
      <c r="P495" s="202">
        <f>O495*H495</f>
        <v>0</v>
      </c>
      <c r="Q495" s="202">
        <v>0</v>
      </c>
      <c r="R495" s="202">
        <f>Q495*H495</f>
        <v>0</v>
      </c>
      <c r="S495" s="202">
        <v>0</v>
      </c>
      <c r="T495" s="203">
        <f>S495*H495</f>
        <v>0</v>
      </c>
      <c r="AR495" s="150" t="s">
        <v>212</v>
      </c>
      <c r="AT495" s="150" t="s">
        <v>208</v>
      </c>
      <c r="AU495" s="150" t="s">
        <v>80</v>
      </c>
      <c r="AY495" s="17" t="s">
        <v>207</v>
      </c>
      <c r="BE495" s="151">
        <f>IF(N495="základná",J495,0)</f>
        <v>0</v>
      </c>
      <c r="BF495" s="151">
        <f>IF(N495="znížená",J495,0)</f>
        <v>0</v>
      </c>
      <c r="BG495" s="151">
        <f>IF(N495="zákl. prenesená",J495,0)</f>
        <v>0</v>
      </c>
      <c r="BH495" s="151">
        <f>IF(N495="zníž. prenesená",J495,0)</f>
        <v>0</v>
      </c>
      <c r="BI495" s="151">
        <f>IF(N495="nulová",J495,0)</f>
        <v>0</v>
      </c>
      <c r="BJ495" s="17" t="s">
        <v>91</v>
      </c>
      <c r="BK495" s="151">
        <f>ROUND(I495*H495,2)</f>
        <v>0</v>
      </c>
      <c r="BL495" s="17" t="s">
        <v>212</v>
      </c>
      <c r="BM495" s="150" t="s">
        <v>1846</v>
      </c>
    </row>
    <row r="496" spans="2:65" s="1" customFormat="1" ht="6.9" customHeight="1" x14ac:dyDescent="0.2">
      <c r="B496" s="47"/>
      <c r="C496" s="48"/>
      <c r="D496" s="48"/>
      <c r="E496" s="48"/>
      <c r="F496" s="48"/>
      <c r="G496" s="48"/>
      <c r="H496" s="48"/>
      <c r="I496" s="48"/>
      <c r="J496" s="48"/>
      <c r="K496" s="48"/>
      <c r="L496" s="32"/>
    </row>
  </sheetData>
  <autoFilter ref="C128:K495" xr:uid="{00000000-0009-0000-0000-000007000000}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483"/>
  <sheetViews>
    <sheetView showGridLines="0" topLeftCell="A241" workbookViewId="0">
      <selection activeCell="F253" sqref="F253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20.710937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107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1847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ROUND(J128,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ROUND((SUM(BE128:BE482)),  2)</f>
        <v>0</v>
      </c>
      <c r="G33" s="100"/>
      <c r="H33" s="100"/>
      <c r="I33" s="101">
        <v>0.23</v>
      </c>
      <c r="J33" s="99">
        <f>ROUND(((SUM(BE128:BE482))*I33),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ROUND((SUM(BF128:BF482)),  2)</f>
        <v>0</v>
      </c>
      <c r="I34" s="102">
        <v>0.23</v>
      </c>
      <c r="J34" s="89">
        <f>ROUND(((SUM(BF128:BF482))*I34),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ROUND((SUM(BG128:BG482)),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ROUND((SUM(BH128:BH482)),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ROUND((SUM(BI128:BI482)),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2.04 - SO 2.04  Mostný objekt cestného nadjazdu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J128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224</v>
      </c>
      <c r="E97" s="116"/>
      <c r="F97" s="116"/>
      <c r="G97" s="116"/>
      <c r="H97" s="116"/>
      <c r="I97" s="116"/>
      <c r="J97" s="117">
        <f>J129</f>
        <v>0</v>
      </c>
      <c r="L97" s="114"/>
    </row>
    <row r="98" spans="2:12" s="12" customFormat="1" ht="19.95" customHeight="1" x14ac:dyDescent="0.2">
      <c r="B98" s="166"/>
      <c r="D98" s="167" t="s">
        <v>225</v>
      </c>
      <c r="E98" s="168"/>
      <c r="F98" s="168"/>
      <c r="G98" s="168"/>
      <c r="H98" s="168"/>
      <c r="I98" s="168"/>
      <c r="J98" s="169">
        <f>J130</f>
        <v>0</v>
      </c>
      <c r="L98" s="166"/>
    </row>
    <row r="99" spans="2:12" s="12" customFormat="1" ht="19.95" customHeight="1" x14ac:dyDescent="0.2">
      <c r="B99" s="166"/>
      <c r="D99" s="167" t="s">
        <v>628</v>
      </c>
      <c r="E99" s="168"/>
      <c r="F99" s="168"/>
      <c r="G99" s="168"/>
      <c r="H99" s="168"/>
      <c r="I99" s="168"/>
      <c r="J99" s="169">
        <f>J180</f>
        <v>0</v>
      </c>
      <c r="L99" s="166"/>
    </row>
    <row r="100" spans="2:12" s="12" customFormat="1" ht="19.95" customHeight="1" x14ac:dyDescent="0.2">
      <c r="B100" s="166"/>
      <c r="D100" s="167" t="s">
        <v>629</v>
      </c>
      <c r="E100" s="168"/>
      <c r="F100" s="168"/>
      <c r="G100" s="168"/>
      <c r="H100" s="168"/>
      <c r="I100" s="168"/>
      <c r="J100" s="169">
        <f>J233</f>
        <v>0</v>
      </c>
      <c r="L100" s="166"/>
    </row>
    <row r="101" spans="2:12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J292</f>
        <v>0</v>
      </c>
      <c r="L101" s="166"/>
    </row>
    <row r="102" spans="2:12" s="12" customFormat="1" ht="19.95" customHeight="1" x14ac:dyDescent="0.2">
      <c r="B102" s="166"/>
      <c r="D102" s="167" t="s">
        <v>630</v>
      </c>
      <c r="E102" s="168"/>
      <c r="F102" s="168"/>
      <c r="G102" s="168"/>
      <c r="H102" s="168"/>
      <c r="I102" s="168"/>
      <c r="J102" s="169">
        <f>J353</f>
        <v>0</v>
      </c>
      <c r="L102" s="166"/>
    </row>
    <row r="103" spans="2:12" s="12" customFormat="1" ht="19.95" customHeight="1" x14ac:dyDescent="0.2">
      <c r="B103" s="166"/>
      <c r="D103" s="167" t="s">
        <v>1848</v>
      </c>
      <c r="E103" s="168"/>
      <c r="F103" s="168"/>
      <c r="G103" s="168"/>
      <c r="H103" s="168"/>
      <c r="I103" s="168"/>
      <c r="J103" s="169">
        <f>J375</f>
        <v>0</v>
      </c>
      <c r="L103" s="166"/>
    </row>
    <row r="104" spans="2:12" s="12" customFormat="1" ht="19.95" customHeight="1" x14ac:dyDescent="0.2">
      <c r="B104" s="166"/>
      <c r="D104" s="167" t="s">
        <v>226</v>
      </c>
      <c r="E104" s="168"/>
      <c r="F104" s="168"/>
      <c r="G104" s="168"/>
      <c r="H104" s="168"/>
      <c r="I104" s="168"/>
      <c r="J104" s="169">
        <f>J380</f>
        <v>0</v>
      </c>
      <c r="L104" s="166"/>
    </row>
    <row r="105" spans="2:12" s="8" customFormat="1" ht="24.9" customHeight="1" x14ac:dyDescent="0.2">
      <c r="B105" s="114"/>
      <c r="D105" s="115" t="s">
        <v>227</v>
      </c>
      <c r="E105" s="116"/>
      <c r="F105" s="116"/>
      <c r="G105" s="116"/>
      <c r="H105" s="116"/>
      <c r="I105" s="116"/>
      <c r="J105" s="117">
        <f>J441</f>
        <v>0</v>
      </c>
      <c r="L105" s="114"/>
    </row>
    <row r="106" spans="2:12" s="12" customFormat="1" ht="19.95" customHeight="1" x14ac:dyDescent="0.2">
      <c r="B106" s="166"/>
      <c r="D106" s="167" t="s">
        <v>1849</v>
      </c>
      <c r="E106" s="168"/>
      <c r="F106" s="168"/>
      <c r="G106" s="168"/>
      <c r="H106" s="168"/>
      <c r="I106" s="168"/>
      <c r="J106" s="169">
        <f>J442</f>
        <v>0</v>
      </c>
      <c r="L106" s="166"/>
    </row>
    <row r="107" spans="2:12" s="12" customFormat="1" ht="19.95" customHeight="1" x14ac:dyDescent="0.2">
      <c r="B107" s="166"/>
      <c r="D107" s="167" t="s">
        <v>228</v>
      </c>
      <c r="E107" s="168"/>
      <c r="F107" s="168"/>
      <c r="G107" s="168"/>
      <c r="H107" s="168"/>
      <c r="I107" s="168"/>
      <c r="J107" s="169">
        <f>J465</f>
        <v>0</v>
      </c>
      <c r="L107" s="166"/>
    </row>
    <row r="108" spans="2:12" s="8" customFormat="1" ht="24.9" customHeight="1" x14ac:dyDescent="0.2">
      <c r="B108" s="114"/>
      <c r="D108" s="115" t="s">
        <v>191</v>
      </c>
      <c r="E108" s="116"/>
      <c r="F108" s="116"/>
      <c r="G108" s="116"/>
      <c r="H108" s="116"/>
      <c r="I108" s="116"/>
      <c r="J108" s="117">
        <f>J480</f>
        <v>0</v>
      </c>
      <c r="L108" s="114"/>
    </row>
    <row r="109" spans="2:12" s="1" customFormat="1" ht="21.75" customHeight="1" x14ac:dyDescent="0.2">
      <c r="B109" s="32"/>
      <c r="L109" s="32"/>
    </row>
    <row r="110" spans="2:12" s="1" customFormat="1" ht="6.9" customHeight="1" x14ac:dyDescent="0.2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32"/>
    </row>
    <row r="114" spans="2:63" s="1" customFormat="1" ht="6.9" customHeight="1" x14ac:dyDescent="0.2">
      <c r="B114" s="49"/>
      <c r="C114" s="50"/>
      <c r="D114" s="50"/>
      <c r="E114" s="50"/>
      <c r="F114" s="50"/>
      <c r="G114" s="50"/>
      <c r="H114" s="50"/>
      <c r="I114" s="50"/>
      <c r="J114" s="50"/>
      <c r="K114" s="50"/>
      <c r="L114" s="32"/>
    </row>
    <row r="115" spans="2:63" s="1" customFormat="1" ht="24.9" customHeight="1" x14ac:dyDescent="0.2">
      <c r="B115" s="32"/>
      <c r="C115" s="21" t="s">
        <v>192</v>
      </c>
      <c r="L115" s="32"/>
    </row>
    <row r="116" spans="2:63" s="1" customFormat="1" ht="6.9" customHeight="1" x14ac:dyDescent="0.2">
      <c r="B116" s="32"/>
      <c r="L116" s="32"/>
    </row>
    <row r="117" spans="2:63" s="1" customFormat="1" ht="12" customHeight="1" x14ac:dyDescent="0.2">
      <c r="B117" s="32"/>
      <c r="C117" s="27" t="s">
        <v>15</v>
      </c>
      <c r="L117" s="32"/>
    </row>
    <row r="118" spans="2:63" s="1" customFormat="1" ht="16.5" customHeight="1" x14ac:dyDescent="0.2">
      <c r="B118" s="32"/>
      <c r="E118" s="243" t="str">
        <f>E7</f>
        <v>IP Horná Streda</v>
      </c>
      <c r="F118" s="244"/>
      <c r="G118" s="244"/>
      <c r="H118" s="244"/>
      <c r="L118" s="32"/>
    </row>
    <row r="119" spans="2:63" s="1" customFormat="1" ht="12" customHeight="1" x14ac:dyDescent="0.2">
      <c r="B119" s="32"/>
      <c r="C119" s="27" t="s">
        <v>184</v>
      </c>
      <c r="L119" s="32"/>
    </row>
    <row r="120" spans="2:63" s="1" customFormat="1" ht="16.5" customHeight="1" x14ac:dyDescent="0.2">
      <c r="B120" s="32"/>
      <c r="E120" s="239" t="str">
        <f>E9</f>
        <v>SO 2.04 - SO 2.04  Mostný objekt cestného nadjazdu</v>
      </c>
      <c r="F120" s="240"/>
      <c r="G120" s="240"/>
      <c r="H120" s="240"/>
      <c r="L120" s="32"/>
    </row>
    <row r="121" spans="2:63" s="1" customFormat="1" ht="6.9" customHeight="1" x14ac:dyDescent="0.2">
      <c r="B121" s="32"/>
      <c r="L121" s="32"/>
    </row>
    <row r="122" spans="2:63" s="1" customFormat="1" ht="12" customHeight="1" x14ac:dyDescent="0.2">
      <c r="B122" s="32"/>
      <c r="C122" s="27" t="s">
        <v>19</v>
      </c>
      <c r="F122" s="25" t="str">
        <f>F12</f>
        <v xml:space="preserve"> </v>
      </c>
      <c r="I122" s="27" t="s">
        <v>21</v>
      </c>
      <c r="J122" s="55" t="str">
        <f>IF(J12="","",J12)</f>
        <v>31. 7. 2026</v>
      </c>
      <c r="L122" s="32"/>
    </row>
    <row r="123" spans="2:63" s="1" customFormat="1" ht="6.9" customHeight="1" x14ac:dyDescent="0.2">
      <c r="B123" s="32"/>
      <c r="L123" s="32"/>
    </row>
    <row r="124" spans="2:63" s="1" customFormat="1" ht="15.15" customHeight="1" x14ac:dyDescent="0.2">
      <c r="B124" s="32"/>
      <c r="C124" s="27" t="s">
        <v>23</v>
      </c>
      <c r="F124" s="25" t="str">
        <f>E15</f>
        <v xml:space="preserve"> </v>
      </c>
      <c r="I124" s="27" t="s">
        <v>28</v>
      </c>
      <c r="J124" s="30" t="str">
        <f>E21</f>
        <v xml:space="preserve"> </v>
      </c>
      <c r="L124" s="32"/>
    </row>
    <row r="125" spans="2:63" s="1" customFormat="1" ht="15.15" customHeight="1" x14ac:dyDescent="0.2">
      <c r="B125" s="32"/>
      <c r="C125" s="27" t="s">
        <v>26</v>
      </c>
      <c r="F125" s="25" t="str">
        <f>IF(E18="","",E18)</f>
        <v>Vyplň údaj</v>
      </c>
      <c r="I125" s="27" t="s">
        <v>30</v>
      </c>
      <c r="J125" s="30" t="str">
        <f>E24</f>
        <v xml:space="preserve"> </v>
      </c>
      <c r="L125" s="32"/>
    </row>
    <row r="126" spans="2:63" s="1" customFormat="1" ht="10.35" customHeight="1" x14ac:dyDescent="0.2">
      <c r="B126" s="32"/>
      <c r="L126" s="32"/>
    </row>
    <row r="127" spans="2:63" s="9" customFormat="1" ht="29.25" customHeight="1" x14ac:dyDescent="0.2">
      <c r="B127" s="118"/>
      <c r="C127" s="119" t="s">
        <v>193</v>
      </c>
      <c r="D127" s="120" t="s">
        <v>57</v>
      </c>
      <c r="E127" s="120" t="s">
        <v>53</v>
      </c>
      <c r="F127" s="120" t="s">
        <v>54</v>
      </c>
      <c r="G127" s="120" t="s">
        <v>194</v>
      </c>
      <c r="H127" s="120" t="s">
        <v>195</v>
      </c>
      <c r="I127" s="120" t="s">
        <v>196</v>
      </c>
      <c r="J127" s="121" t="s">
        <v>188</v>
      </c>
      <c r="K127" s="122" t="s">
        <v>197</v>
      </c>
      <c r="L127" s="118"/>
      <c r="M127" s="62" t="s">
        <v>1</v>
      </c>
      <c r="N127" s="63" t="s">
        <v>36</v>
      </c>
      <c r="O127" s="63" t="s">
        <v>198</v>
      </c>
      <c r="P127" s="63" t="s">
        <v>199</v>
      </c>
      <c r="Q127" s="63" t="s">
        <v>200</v>
      </c>
      <c r="R127" s="63" t="s">
        <v>201</v>
      </c>
      <c r="S127" s="63" t="s">
        <v>202</v>
      </c>
      <c r="T127" s="64" t="s">
        <v>203</v>
      </c>
    </row>
    <row r="128" spans="2:63" s="1" customFormat="1" ht="22.8" customHeight="1" x14ac:dyDescent="0.3">
      <c r="B128" s="32"/>
      <c r="C128" s="67" t="s">
        <v>189</v>
      </c>
      <c r="J128" s="123">
        <f>BK128</f>
        <v>0</v>
      </c>
      <c r="L128" s="32"/>
      <c r="M128" s="65"/>
      <c r="N128" s="56"/>
      <c r="O128" s="56"/>
      <c r="P128" s="124">
        <f>P129+P441+P480</f>
        <v>0</v>
      </c>
      <c r="Q128" s="56"/>
      <c r="R128" s="124">
        <f>R129+R441+R480</f>
        <v>11212.22679656</v>
      </c>
      <c r="S128" s="56"/>
      <c r="T128" s="125">
        <f>T129+T441+T480</f>
        <v>0</v>
      </c>
      <c r="AT128" s="17" t="s">
        <v>71</v>
      </c>
      <c r="AU128" s="17" t="s">
        <v>190</v>
      </c>
      <c r="BK128" s="126">
        <f>BK129+BK441+BK480</f>
        <v>0</v>
      </c>
    </row>
    <row r="129" spans="2:65" s="10" customFormat="1" ht="25.95" customHeight="1" x14ac:dyDescent="0.25">
      <c r="B129" s="127"/>
      <c r="D129" s="128" t="s">
        <v>71</v>
      </c>
      <c r="E129" s="129" t="s">
        <v>229</v>
      </c>
      <c r="F129" s="129" t="s">
        <v>230</v>
      </c>
      <c r="I129" s="130"/>
      <c r="J129" s="131">
        <f>BK129</f>
        <v>0</v>
      </c>
      <c r="L129" s="127"/>
      <c r="M129" s="132"/>
      <c r="P129" s="133">
        <f>P130+P180+P233+P292+P353+P375+P380</f>
        <v>0</v>
      </c>
      <c r="R129" s="133">
        <f>R130+R180+R233+R292+R353+R375+R380</f>
        <v>11211.20812478</v>
      </c>
      <c r="T129" s="134">
        <f>T130+T180+T233+T292+T353+T375+T380</f>
        <v>0</v>
      </c>
      <c r="AR129" s="128" t="s">
        <v>80</v>
      </c>
      <c r="AT129" s="135" t="s">
        <v>71</v>
      </c>
      <c r="AU129" s="135" t="s">
        <v>72</v>
      </c>
      <c r="AY129" s="128" t="s">
        <v>207</v>
      </c>
      <c r="BK129" s="136">
        <f>BK130+BK180+BK233+BK292+BK353+BK375+BK380</f>
        <v>0</v>
      </c>
    </row>
    <row r="130" spans="2:65" s="10" customFormat="1" ht="22.8" customHeight="1" x14ac:dyDescent="0.25">
      <c r="B130" s="127"/>
      <c r="D130" s="128" t="s">
        <v>71</v>
      </c>
      <c r="E130" s="170" t="s">
        <v>80</v>
      </c>
      <c r="F130" s="170" t="s">
        <v>231</v>
      </c>
      <c r="I130" s="130"/>
      <c r="J130" s="171">
        <f>BK130</f>
        <v>0</v>
      </c>
      <c r="L130" s="127"/>
      <c r="M130" s="132"/>
      <c r="P130" s="133">
        <f>SUM(P131:P179)</f>
        <v>0</v>
      </c>
      <c r="R130" s="133">
        <f>SUM(R131:R179)</f>
        <v>6977.2890000000007</v>
      </c>
      <c r="T130" s="134">
        <f>SUM(T131:T179)</f>
        <v>0</v>
      </c>
      <c r="AR130" s="128" t="s">
        <v>80</v>
      </c>
      <c r="AT130" s="135" t="s">
        <v>71</v>
      </c>
      <c r="AU130" s="135" t="s">
        <v>80</v>
      </c>
      <c r="AY130" s="128" t="s">
        <v>207</v>
      </c>
      <c r="BK130" s="136">
        <f>SUM(BK131:BK179)</f>
        <v>0</v>
      </c>
    </row>
    <row r="131" spans="2:65" s="1" customFormat="1" ht="37.799999999999997" customHeight="1" x14ac:dyDescent="0.2">
      <c r="B131" s="137"/>
      <c r="C131" s="138" t="s">
        <v>80</v>
      </c>
      <c r="D131" s="138" t="s">
        <v>208</v>
      </c>
      <c r="E131" s="139" t="s">
        <v>1850</v>
      </c>
      <c r="F131" s="140" t="s">
        <v>1851</v>
      </c>
      <c r="G131" s="141" t="s">
        <v>1852</v>
      </c>
      <c r="H131" s="142">
        <v>3240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1853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1854</v>
      </c>
      <c r="H132" s="156">
        <v>1080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72</v>
      </c>
      <c r="AY132" s="154" t="s">
        <v>207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1855</v>
      </c>
      <c r="H133" s="156">
        <v>1080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72</v>
      </c>
      <c r="AY133" s="154" t="s">
        <v>207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1856</v>
      </c>
      <c r="H134" s="156">
        <v>1080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72</v>
      </c>
      <c r="AY134" s="154" t="s">
        <v>207</v>
      </c>
    </row>
    <row r="135" spans="2:65" s="14" customFormat="1" x14ac:dyDescent="0.2">
      <c r="B135" s="178"/>
      <c r="D135" s="153" t="s">
        <v>214</v>
      </c>
      <c r="E135" s="179" t="s">
        <v>1</v>
      </c>
      <c r="F135" s="180" t="s">
        <v>243</v>
      </c>
      <c r="H135" s="181">
        <v>3240</v>
      </c>
      <c r="I135" s="182"/>
      <c r="L135" s="178"/>
      <c r="M135" s="183"/>
      <c r="T135" s="184"/>
      <c r="AT135" s="179" t="s">
        <v>214</v>
      </c>
      <c r="AU135" s="179" t="s">
        <v>91</v>
      </c>
      <c r="AV135" s="14" t="s">
        <v>236</v>
      </c>
      <c r="AW135" s="14" t="s">
        <v>29</v>
      </c>
      <c r="AX135" s="14" t="s">
        <v>80</v>
      </c>
      <c r="AY135" s="179" t="s">
        <v>207</v>
      </c>
    </row>
    <row r="136" spans="2:65" s="1" customFormat="1" ht="24.15" customHeight="1" x14ac:dyDescent="0.2">
      <c r="B136" s="137"/>
      <c r="C136" s="138" t="s">
        <v>91</v>
      </c>
      <c r="D136" s="138" t="s">
        <v>208</v>
      </c>
      <c r="E136" s="139" t="s">
        <v>1857</v>
      </c>
      <c r="F136" s="140" t="s">
        <v>1858</v>
      </c>
      <c r="G136" s="141" t="s">
        <v>269</v>
      </c>
      <c r="H136" s="142">
        <v>1072.8599999999999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1859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1860</v>
      </c>
      <c r="H137" s="156">
        <v>608.28800000000001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72</v>
      </c>
      <c r="AY137" s="154" t="s">
        <v>207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1861</v>
      </c>
      <c r="H138" s="156">
        <v>464.572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72</v>
      </c>
      <c r="AY138" s="154" t="s">
        <v>207</v>
      </c>
    </row>
    <row r="139" spans="2:65" s="14" customFormat="1" x14ac:dyDescent="0.2">
      <c r="B139" s="178"/>
      <c r="D139" s="153" t="s">
        <v>214</v>
      </c>
      <c r="E139" s="179" t="s">
        <v>1</v>
      </c>
      <c r="F139" s="180" t="s">
        <v>243</v>
      </c>
      <c r="H139" s="181">
        <v>1072.8599999999999</v>
      </c>
      <c r="I139" s="182"/>
      <c r="L139" s="178"/>
      <c r="M139" s="183"/>
      <c r="T139" s="184"/>
      <c r="AT139" s="179" t="s">
        <v>214</v>
      </c>
      <c r="AU139" s="179" t="s">
        <v>91</v>
      </c>
      <c r="AV139" s="14" t="s">
        <v>236</v>
      </c>
      <c r="AW139" s="14" t="s">
        <v>29</v>
      </c>
      <c r="AX139" s="14" t="s">
        <v>80</v>
      </c>
      <c r="AY139" s="179" t="s">
        <v>207</v>
      </c>
    </row>
    <row r="140" spans="2:65" s="1" customFormat="1" ht="24.15" customHeight="1" x14ac:dyDescent="0.2">
      <c r="B140" s="137"/>
      <c r="C140" s="138" t="s">
        <v>275</v>
      </c>
      <c r="D140" s="138" t="s">
        <v>208</v>
      </c>
      <c r="E140" s="139" t="s">
        <v>1862</v>
      </c>
      <c r="F140" s="140" t="s">
        <v>1863</v>
      </c>
      <c r="G140" s="141" t="s">
        <v>269</v>
      </c>
      <c r="H140" s="142">
        <v>357.62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1864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1865</v>
      </c>
      <c r="H141" s="156">
        <v>357.62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37.799999999999997" customHeight="1" x14ac:dyDescent="0.2">
      <c r="B142" s="137"/>
      <c r="C142" s="138" t="s">
        <v>236</v>
      </c>
      <c r="D142" s="138" t="s">
        <v>208</v>
      </c>
      <c r="E142" s="139" t="s">
        <v>1866</v>
      </c>
      <c r="F142" s="140" t="s">
        <v>1867</v>
      </c>
      <c r="G142" s="141" t="s">
        <v>269</v>
      </c>
      <c r="H142" s="142">
        <v>1072.8599999999999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1868</v>
      </c>
    </row>
    <row r="143" spans="2:65" s="1" customFormat="1" ht="19.2" x14ac:dyDescent="0.2">
      <c r="B143" s="32"/>
      <c r="D143" s="153" t="s">
        <v>220</v>
      </c>
      <c r="F143" s="160" t="s">
        <v>1869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1870</v>
      </c>
      <c r="H144" s="156">
        <v>1072.8599999999999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44.25" customHeight="1" x14ac:dyDescent="0.2">
      <c r="B145" s="137"/>
      <c r="C145" s="138" t="s">
        <v>206</v>
      </c>
      <c r="D145" s="138" t="s">
        <v>208</v>
      </c>
      <c r="E145" s="139" t="s">
        <v>1871</v>
      </c>
      <c r="F145" s="140" t="s">
        <v>1872</v>
      </c>
      <c r="G145" s="141" t="s">
        <v>269</v>
      </c>
      <c r="H145" s="142">
        <v>23602.92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1873</v>
      </c>
    </row>
    <row r="146" spans="2:65" s="1" customFormat="1" ht="19.2" x14ac:dyDescent="0.2">
      <c r="B146" s="32"/>
      <c r="D146" s="153" t="s">
        <v>220</v>
      </c>
      <c r="F146" s="160" t="s">
        <v>539</v>
      </c>
      <c r="I146" s="161"/>
      <c r="L146" s="32"/>
      <c r="M146" s="162"/>
      <c r="T146" s="59"/>
      <c r="AT146" s="17" t="s">
        <v>220</v>
      </c>
      <c r="AU146" s="17" t="s">
        <v>91</v>
      </c>
    </row>
    <row r="147" spans="2:65" s="11" customFormat="1" x14ac:dyDescent="0.2">
      <c r="B147" s="152"/>
      <c r="D147" s="153" t="s">
        <v>214</v>
      </c>
      <c r="E147" s="154" t="s">
        <v>1</v>
      </c>
      <c r="F147" s="155" t="s">
        <v>1874</v>
      </c>
      <c r="H147" s="156">
        <v>23602.92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80</v>
      </c>
      <c r="AY147" s="154" t="s">
        <v>207</v>
      </c>
    </row>
    <row r="148" spans="2:65" s="1" customFormat="1" ht="24.15" customHeight="1" x14ac:dyDescent="0.2">
      <c r="B148" s="137"/>
      <c r="C148" s="138" t="s">
        <v>311</v>
      </c>
      <c r="D148" s="138" t="s">
        <v>208</v>
      </c>
      <c r="E148" s="139" t="s">
        <v>714</v>
      </c>
      <c r="F148" s="140" t="s">
        <v>715</v>
      </c>
      <c r="G148" s="141" t="s">
        <v>269</v>
      </c>
      <c r="H148" s="142">
        <v>1072.8599999999999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38</v>
      </c>
      <c r="P148" s="148">
        <f>O148*H148</f>
        <v>0</v>
      </c>
      <c r="Q148" s="148">
        <v>0</v>
      </c>
      <c r="R148" s="148">
        <f>Q148*H148</f>
        <v>0</v>
      </c>
      <c r="S148" s="148">
        <v>0</v>
      </c>
      <c r="T148" s="149">
        <f>S148*H148</f>
        <v>0</v>
      </c>
      <c r="AR148" s="150" t="s">
        <v>236</v>
      </c>
      <c r="AT148" s="150" t="s">
        <v>208</v>
      </c>
      <c r="AU148" s="150" t="s">
        <v>91</v>
      </c>
      <c r="AY148" s="17" t="s">
        <v>207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91</v>
      </c>
      <c r="BK148" s="151">
        <f>ROUND(I148*H148,2)</f>
        <v>0</v>
      </c>
      <c r="BL148" s="17" t="s">
        <v>236</v>
      </c>
      <c r="BM148" s="150" t="s">
        <v>1875</v>
      </c>
    </row>
    <row r="149" spans="2:65" s="1" customFormat="1" ht="19.2" x14ac:dyDescent="0.2">
      <c r="B149" s="32"/>
      <c r="D149" s="153" t="s">
        <v>220</v>
      </c>
      <c r="F149" s="160" t="s">
        <v>1869</v>
      </c>
      <c r="I149" s="161"/>
      <c r="L149" s="32"/>
      <c r="M149" s="162"/>
      <c r="T149" s="59"/>
      <c r="AT149" s="17" t="s">
        <v>220</v>
      </c>
      <c r="AU149" s="17" t="s">
        <v>91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1870</v>
      </c>
      <c r="H150" s="156">
        <v>1072.8599999999999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80</v>
      </c>
      <c r="AY150" s="154" t="s">
        <v>207</v>
      </c>
    </row>
    <row r="151" spans="2:65" s="1" customFormat="1" ht="21.75" customHeight="1" x14ac:dyDescent="0.2">
      <c r="B151" s="137"/>
      <c r="C151" s="138" t="s">
        <v>316</v>
      </c>
      <c r="D151" s="194" t="s">
        <v>208</v>
      </c>
      <c r="E151" s="139" t="s">
        <v>1876</v>
      </c>
      <c r="F151" s="140" t="s">
        <v>1877</v>
      </c>
      <c r="G151" s="141" t="s">
        <v>269</v>
      </c>
      <c r="H151" s="142">
        <v>30.815999999999999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1878</v>
      </c>
    </row>
    <row r="152" spans="2:65" s="11" customFormat="1" ht="20.399999999999999" x14ac:dyDescent="0.2">
      <c r="B152" s="152"/>
      <c r="D152" s="153" t="s">
        <v>214</v>
      </c>
      <c r="E152" s="154" t="s">
        <v>1</v>
      </c>
      <c r="F152" s="155" t="s">
        <v>1879</v>
      </c>
      <c r="H152" s="156">
        <v>30.815999999999999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37.799999999999997" customHeight="1" x14ac:dyDescent="0.2">
      <c r="B153" s="137"/>
      <c r="C153" s="138" t="s">
        <v>320</v>
      </c>
      <c r="D153" s="194" t="s">
        <v>208</v>
      </c>
      <c r="E153" s="139" t="s">
        <v>1880</v>
      </c>
      <c r="F153" s="140" t="s">
        <v>1881</v>
      </c>
      <c r="G153" s="141" t="s">
        <v>269</v>
      </c>
      <c r="H153" s="142">
        <v>10.061999999999999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1882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1883</v>
      </c>
      <c r="H154" s="156">
        <v>10.061999999999999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33" customHeight="1" x14ac:dyDescent="0.2">
      <c r="B155" s="137"/>
      <c r="C155" s="138" t="s">
        <v>324</v>
      </c>
      <c r="D155" s="194" t="s">
        <v>208</v>
      </c>
      <c r="E155" s="139" t="s">
        <v>697</v>
      </c>
      <c r="F155" s="140" t="s">
        <v>698</v>
      </c>
      <c r="G155" s="141" t="s">
        <v>269</v>
      </c>
      <c r="H155" s="142">
        <v>30.186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1884</v>
      </c>
    </row>
    <row r="156" spans="2:65" s="1" customFormat="1" ht="19.2" x14ac:dyDescent="0.2">
      <c r="B156" s="32"/>
      <c r="D156" s="153" t="s">
        <v>220</v>
      </c>
      <c r="F156" s="160" t="s">
        <v>1869</v>
      </c>
      <c r="I156" s="161"/>
      <c r="L156" s="32"/>
      <c r="M156" s="162"/>
      <c r="T156" s="59"/>
      <c r="AT156" s="17" t="s">
        <v>220</v>
      </c>
      <c r="AU156" s="17" t="s">
        <v>91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1885</v>
      </c>
      <c r="H157" s="156">
        <v>30.186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80</v>
      </c>
      <c r="AY157" s="154" t="s">
        <v>207</v>
      </c>
    </row>
    <row r="158" spans="2:65" s="1" customFormat="1" ht="37.799999999999997" customHeight="1" x14ac:dyDescent="0.2">
      <c r="B158" s="137"/>
      <c r="C158" s="138" t="s">
        <v>330</v>
      </c>
      <c r="D158" s="194" t="s">
        <v>208</v>
      </c>
      <c r="E158" s="139" t="s">
        <v>700</v>
      </c>
      <c r="F158" s="140" t="s">
        <v>701</v>
      </c>
      <c r="G158" s="141" t="s">
        <v>269</v>
      </c>
      <c r="H158" s="142">
        <v>664.09199999999998</v>
      </c>
      <c r="I158" s="143"/>
      <c r="J158" s="144">
        <f>ROUND(I158*H158,2)</f>
        <v>0</v>
      </c>
      <c r="K158" s="145"/>
      <c r="L158" s="32"/>
      <c r="M158" s="146" t="s">
        <v>1</v>
      </c>
      <c r="N158" s="147" t="s">
        <v>38</v>
      </c>
      <c r="P158" s="148">
        <f>O158*H158</f>
        <v>0</v>
      </c>
      <c r="Q158" s="148">
        <v>0</v>
      </c>
      <c r="R158" s="148">
        <f>Q158*H158</f>
        <v>0</v>
      </c>
      <c r="S158" s="148">
        <v>0</v>
      </c>
      <c r="T158" s="149">
        <f>S158*H158</f>
        <v>0</v>
      </c>
      <c r="AR158" s="150" t="s">
        <v>236</v>
      </c>
      <c r="AT158" s="150" t="s">
        <v>208</v>
      </c>
      <c r="AU158" s="150" t="s">
        <v>91</v>
      </c>
      <c r="AY158" s="17" t="s">
        <v>207</v>
      </c>
      <c r="BE158" s="151">
        <f>IF(N158="základná",J158,0)</f>
        <v>0</v>
      </c>
      <c r="BF158" s="151">
        <f>IF(N158="znížená",J158,0)</f>
        <v>0</v>
      </c>
      <c r="BG158" s="151">
        <f>IF(N158="zákl. prenesená",J158,0)</f>
        <v>0</v>
      </c>
      <c r="BH158" s="151">
        <f>IF(N158="zníž. prenesená",J158,0)</f>
        <v>0</v>
      </c>
      <c r="BI158" s="151">
        <f>IF(N158="nulová",J158,0)</f>
        <v>0</v>
      </c>
      <c r="BJ158" s="17" t="s">
        <v>91</v>
      </c>
      <c r="BK158" s="151">
        <f>ROUND(I158*H158,2)</f>
        <v>0</v>
      </c>
      <c r="BL158" s="17" t="s">
        <v>236</v>
      </c>
      <c r="BM158" s="150" t="s">
        <v>1886</v>
      </c>
    </row>
    <row r="159" spans="2:65" s="1" customFormat="1" ht="19.2" x14ac:dyDescent="0.2">
      <c r="B159" s="32"/>
      <c r="D159" s="153" t="s">
        <v>220</v>
      </c>
      <c r="F159" s="160" t="s">
        <v>539</v>
      </c>
      <c r="I159" s="161"/>
      <c r="L159" s="32"/>
      <c r="M159" s="162"/>
      <c r="T159" s="59"/>
      <c r="AT159" s="17" t="s">
        <v>220</v>
      </c>
      <c r="AU159" s="17" t="s">
        <v>91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1887</v>
      </c>
      <c r="H160" s="156">
        <v>664.09199999999998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4.15" customHeight="1" x14ac:dyDescent="0.2">
      <c r="B161" s="137"/>
      <c r="C161" s="138" t="s">
        <v>334</v>
      </c>
      <c r="D161" s="194" t="s">
        <v>208</v>
      </c>
      <c r="E161" s="139" t="s">
        <v>641</v>
      </c>
      <c r="F161" s="140" t="s">
        <v>642</v>
      </c>
      <c r="G161" s="141" t="s">
        <v>269</v>
      </c>
      <c r="H161" s="142">
        <v>30.186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1888</v>
      </c>
    </row>
    <row r="162" spans="2:65" s="1" customFormat="1" ht="19.2" x14ac:dyDescent="0.2">
      <c r="B162" s="32"/>
      <c r="D162" s="153" t="s">
        <v>220</v>
      </c>
      <c r="F162" s="160" t="s">
        <v>1869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1885</v>
      </c>
      <c r="H163" s="156">
        <v>30.186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24.15" customHeight="1" x14ac:dyDescent="0.2">
      <c r="B164" s="137"/>
      <c r="C164" s="138" t="s">
        <v>337</v>
      </c>
      <c r="D164" s="138" t="s">
        <v>208</v>
      </c>
      <c r="E164" s="139" t="s">
        <v>467</v>
      </c>
      <c r="F164" s="140" t="s">
        <v>468</v>
      </c>
      <c r="G164" s="141" t="s">
        <v>469</v>
      </c>
      <c r="H164" s="142">
        <v>1985.4829999999999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1889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1890</v>
      </c>
      <c r="H165" s="156">
        <v>1985.4829999999999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33" customHeight="1" x14ac:dyDescent="0.2">
      <c r="B166" s="137"/>
      <c r="C166" s="138" t="s">
        <v>341</v>
      </c>
      <c r="D166" s="193" t="s">
        <v>208</v>
      </c>
      <c r="E166" s="139" t="s">
        <v>769</v>
      </c>
      <c r="F166" s="140" t="s">
        <v>770</v>
      </c>
      <c r="G166" s="141" t="s">
        <v>269</v>
      </c>
      <c r="H166" s="142">
        <v>2409.7840000000001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236</v>
      </c>
      <c r="AT166" s="150" t="s">
        <v>208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1891</v>
      </c>
    </row>
    <row r="167" spans="2:65" s="11" customFormat="1" ht="20.399999999999999" x14ac:dyDescent="0.2">
      <c r="B167" s="152"/>
      <c r="D167" s="153" t="s">
        <v>214</v>
      </c>
      <c r="E167" s="154" t="s">
        <v>1</v>
      </c>
      <c r="F167" s="155" t="s">
        <v>1892</v>
      </c>
      <c r="H167" s="156">
        <v>249.28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72</v>
      </c>
      <c r="AY167" s="154" t="s">
        <v>207</v>
      </c>
    </row>
    <row r="168" spans="2:65" s="11" customFormat="1" ht="20.399999999999999" x14ac:dyDescent="0.2">
      <c r="B168" s="152"/>
      <c r="D168" s="153" t="s">
        <v>214</v>
      </c>
      <c r="E168" s="154" t="s">
        <v>1</v>
      </c>
      <c r="F168" s="155" t="s">
        <v>1893</v>
      </c>
      <c r="H168" s="156">
        <v>249.614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1894</v>
      </c>
      <c r="H169" s="156">
        <v>391.42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72</v>
      </c>
      <c r="AY169" s="154" t="s">
        <v>207</v>
      </c>
    </row>
    <row r="170" spans="2:65" s="11" customFormat="1" x14ac:dyDescent="0.2">
      <c r="B170" s="152"/>
      <c r="D170" s="153" t="s">
        <v>214</v>
      </c>
      <c r="E170" s="154" t="s">
        <v>1</v>
      </c>
      <c r="F170" s="155" t="s">
        <v>1895</v>
      </c>
      <c r="H170" s="156">
        <v>1519.47</v>
      </c>
      <c r="I170" s="157"/>
      <c r="L170" s="152"/>
      <c r="M170" s="158"/>
      <c r="T170" s="159"/>
      <c r="AT170" s="154" t="s">
        <v>214</v>
      </c>
      <c r="AU170" s="154" t="s">
        <v>91</v>
      </c>
      <c r="AV170" s="11" t="s">
        <v>91</v>
      </c>
      <c r="AW170" s="11" t="s">
        <v>29</v>
      </c>
      <c r="AX170" s="11" t="s">
        <v>72</v>
      </c>
      <c r="AY170" s="154" t="s">
        <v>207</v>
      </c>
    </row>
    <row r="171" spans="2:65" s="14" customFormat="1" x14ac:dyDescent="0.2">
      <c r="B171" s="178"/>
      <c r="D171" s="153" t="s">
        <v>214</v>
      </c>
      <c r="E171" s="179" t="s">
        <v>1</v>
      </c>
      <c r="F171" s="180" t="s">
        <v>243</v>
      </c>
      <c r="H171" s="181">
        <v>2409.7840000000001</v>
      </c>
      <c r="I171" s="182"/>
      <c r="L171" s="178"/>
      <c r="M171" s="183"/>
      <c r="T171" s="184"/>
      <c r="AT171" s="179" t="s">
        <v>214</v>
      </c>
      <c r="AU171" s="179" t="s">
        <v>91</v>
      </c>
      <c r="AV171" s="14" t="s">
        <v>236</v>
      </c>
      <c r="AW171" s="14" t="s">
        <v>29</v>
      </c>
      <c r="AX171" s="14" t="s">
        <v>80</v>
      </c>
      <c r="AY171" s="179" t="s">
        <v>207</v>
      </c>
    </row>
    <row r="172" spans="2:65" s="1" customFormat="1" ht="16.5" customHeight="1" x14ac:dyDescent="0.2">
      <c r="B172" s="137"/>
      <c r="C172" s="206" t="s">
        <v>344</v>
      </c>
      <c r="D172" s="223" t="s">
        <v>742</v>
      </c>
      <c r="E172" s="207" t="s">
        <v>1519</v>
      </c>
      <c r="F172" s="208" t="s">
        <v>762</v>
      </c>
      <c r="G172" s="209" t="s">
        <v>469</v>
      </c>
      <c r="H172" s="210">
        <v>4554.4920000000002</v>
      </c>
      <c r="I172" s="211"/>
      <c r="J172" s="212">
        <f>ROUND(I172*H172,2)</f>
        <v>0</v>
      </c>
      <c r="K172" s="213"/>
      <c r="L172" s="214"/>
      <c r="M172" s="215" t="s">
        <v>1</v>
      </c>
      <c r="N172" s="216" t="s">
        <v>38</v>
      </c>
      <c r="P172" s="148">
        <f>O172*H172</f>
        <v>0</v>
      </c>
      <c r="Q172" s="148">
        <v>1</v>
      </c>
      <c r="R172" s="148">
        <f>Q172*H172</f>
        <v>4554.4920000000002</v>
      </c>
      <c r="S172" s="148">
        <v>0</v>
      </c>
      <c r="T172" s="149">
        <f>S172*H172</f>
        <v>0</v>
      </c>
      <c r="AR172" s="150" t="s">
        <v>320</v>
      </c>
      <c r="AT172" s="150" t="s">
        <v>742</v>
      </c>
      <c r="AU172" s="150" t="s">
        <v>91</v>
      </c>
      <c r="AY172" s="17" t="s">
        <v>207</v>
      </c>
      <c r="BE172" s="151">
        <f>IF(N172="základná",J172,0)</f>
        <v>0</v>
      </c>
      <c r="BF172" s="151">
        <f>IF(N172="znížená",J172,0)</f>
        <v>0</v>
      </c>
      <c r="BG172" s="151">
        <f>IF(N172="zákl. prenesená",J172,0)</f>
        <v>0</v>
      </c>
      <c r="BH172" s="151">
        <f>IF(N172="zníž. prenesená",J172,0)</f>
        <v>0</v>
      </c>
      <c r="BI172" s="151">
        <f>IF(N172="nulová",J172,0)</f>
        <v>0</v>
      </c>
      <c r="BJ172" s="17" t="s">
        <v>91</v>
      </c>
      <c r="BK172" s="151">
        <f>ROUND(I172*H172,2)</f>
        <v>0</v>
      </c>
      <c r="BL172" s="17" t="s">
        <v>236</v>
      </c>
      <c r="BM172" s="150" t="s">
        <v>1896</v>
      </c>
    </row>
    <row r="173" spans="2:65" s="11" customFormat="1" x14ac:dyDescent="0.2">
      <c r="B173" s="152"/>
      <c r="D173" s="153" t="s">
        <v>214</v>
      </c>
      <c r="F173" s="155" t="s">
        <v>1897</v>
      </c>
      <c r="H173" s="156">
        <v>4554.4920000000002</v>
      </c>
      <c r="I173" s="157"/>
      <c r="L173" s="152"/>
      <c r="M173" s="158"/>
      <c r="T173" s="159"/>
      <c r="AT173" s="154" t="s">
        <v>214</v>
      </c>
      <c r="AU173" s="154" t="s">
        <v>91</v>
      </c>
      <c r="AV173" s="11" t="s">
        <v>91</v>
      </c>
      <c r="AW173" s="11" t="s">
        <v>3</v>
      </c>
      <c r="AX173" s="11" t="s">
        <v>80</v>
      </c>
      <c r="AY173" s="154" t="s">
        <v>207</v>
      </c>
    </row>
    <row r="174" spans="2:65" s="1" customFormat="1" ht="33" customHeight="1" x14ac:dyDescent="0.2">
      <c r="B174" s="137"/>
      <c r="C174" s="138" t="s">
        <v>348</v>
      </c>
      <c r="D174" s="138" t="s">
        <v>208</v>
      </c>
      <c r="E174" s="139" t="s">
        <v>769</v>
      </c>
      <c r="F174" s="140" t="s">
        <v>770</v>
      </c>
      <c r="G174" s="141" t="s">
        <v>269</v>
      </c>
      <c r="H174" s="142">
        <v>1281.903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1898</v>
      </c>
    </row>
    <row r="175" spans="2:65" s="11" customFormat="1" ht="20.399999999999999" x14ac:dyDescent="0.2">
      <c r="B175" s="152"/>
      <c r="D175" s="153" t="s">
        <v>214</v>
      </c>
      <c r="E175" s="154" t="s">
        <v>1</v>
      </c>
      <c r="F175" s="155" t="s">
        <v>1899</v>
      </c>
      <c r="H175" s="156">
        <v>1184.125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72</v>
      </c>
      <c r="AY175" s="154" t="s">
        <v>207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1900</v>
      </c>
      <c r="H176" s="156">
        <v>97.778000000000006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72</v>
      </c>
      <c r="AY176" s="154" t="s">
        <v>207</v>
      </c>
    </row>
    <row r="177" spans="2:65" s="14" customFormat="1" x14ac:dyDescent="0.2">
      <c r="B177" s="178"/>
      <c r="D177" s="153" t="s">
        <v>214</v>
      </c>
      <c r="E177" s="179" t="s">
        <v>1</v>
      </c>
      <c r="F177" s="180" t="s">
        <v>243</v>
      </c>
      <c r="H177" s="181">
        <v>1281.903</v>
      </c>
      <c r="I177" s="182"/>
      <c r="L177" s="178"/>
      <c r="M177" s="183"/>
      <c r="T177" s="184"/>
      <c r="AT177" s="179" t="s">
        <v>214</v>
      </c>
      <c r="AU177" s="179" t="s">
        <v>91</v>
      </c>
      <c r="AV177" s="14" t="s">
        <v>236</v>
      </c>
      <c r="AW177" s="14" t="s">
        <v>29</v>
      </c>
      <c r="AX177" s="14" t="s">
        <v>80</v>
      </c>
      <c r="AY177" s="179" t="s">
        <v>207</v>
      </c>
    </row>
    <row r="178" spans="2:65" s="1" customFormat="1" ht="16.5" customHeight="1" x14ac:dyDescent="0.2">
      <c r="B178" s="137"/>
      <c r="C178" s="206" t="s">
        <v>354</v>
      </c>
      <c r="D178" s="206" t="s">
        <v>742</v>
      </c>
      <c r="E178" s="207" t="s">
        <v>1235</v>
      </c>
      <c r="F178" s="208" t="s">
        <v>1236</v>
      </c>
      <c r="G178" s="209" t="s">
        <v>469</v>
      </c>
      <c r="H178" s="210">
        <v>2422.797</v>
      </c>
      <c r="I178" s="211"/>
      <c r="J178" s="212">
        <f>ROUND(I178*H178,2)</f>
        <v>0</v>
      </c>
      <c r="K178" s="213"/>
      <c r="L178" s="214"/>
      <c r="M178" s="215" t="s">
        <v>1</v>
      </c>
      <c r="N178" s="216" t="s">
        <v>38</v>
      </c>
      <c r="P178" s="148">
        <f>O178*H178</f>
        <v>0</v>
      </c>
      <c r="Q178" s="148">
        <v>1</v>
      </c>
      <c r="R178" s="148">
        <f>Q178*H178</f>
        <v>2422.797</v>
      </c>
      <c r="S178" s="148">
        <v>0</v>
      </c>
      <c r="T178" s="149">
        <f>S178*H178</f>
        <v>0</v>
      </c>
      <c r="AR178" s="150" t="s">
        <v>320</v>
      </c>
      <c r="AT178" s="150" t="s">
        <v>742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1901</v>
      </c>
    </row>
    <row r="179" spans="2:65" s="11" customFormat="1" x14ac:dyDescent="0.2">
      <c r="B179" s="152"/>
      <c r="D179" s="153" t="s">
        <v>214</v>
      </c>
      <c r="F179" s="155" t="s">
        <v>1902</v>
      </c>
      <c r="H179" s="156">
        <v>2422.797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3</v>
      </c>
      <c r="AX179" s="11" t="s">
        <v>80</v>
      </c>
      <c r="AY179" s="154" t="s">
        <v>207</v>
      </c>
    </row>
    <row r="180" spans="2:65" s="10" customFormat="1" ht="22.8" customHeight="1" x14ac:dyDescent="0.25">
      <c r="B180" s="127"/>
      <c r="D180" s="128" t="s">
        <v>71</v>
      </c>
      <c r="E180" s="170" t="s">
        <v>91</v>
      </c>
      <c r="F180" s="170" t="s">
        <v>784</v>
      </c>
      <c r="I180" s="130"/>
      <c r="J180" s="171">
        <f>BK180</f>
        <v>0</v>
      </c>
      <c r="L180" s="127"/>
      <c r="M180" s="132"/>
      <c r="P180" s="133">
        <f>SUM(P181:P232)</f>
        <v>0</v>
      </c>
      <c r="R180" s="133">
        <f>SUM(R181:R232)</f>
        <v>728.41473105</v>
      </c>
      <c r="T180" s="134">
        <f>SUM(T181:T232)</f>
        <v>0</v>
      </c>
      <c r="AR180" s="128" t="s">
        <v>80</v>
      </c>
      <c r="AT180" s="135" t="s">
        <v>71</v>
      </c>
      <c r="AU180" s="135" t="s">
        <v>80</v>
      </c>
      <c r="AY180" s="128" t="s">
        <v>207</v>
      </c>
      <c r="BK180" s="136">
        <f>SUM(BK181:BK232)</f>
        <v>0</v>
      </c>
    </row>
    <row r="181" spans="2:65" s="1" customFormat="1" ht="16.5" customHeight="1" x14ac:dyDescent="0.2">
      <c r="B181" s="137"/>
      <c r="C181" s="138" t="s">
        <v>358</v>
      </c>
      <c r="D181" s="138" t="s">
        <v>208</v>
      </c>
      <c r="E181" s="139" t="s">
        <v>1903</v>
      </c>
      <c r="F181" s="140" t="s">
        <v>1904</v>
      </c>
      <c r="G181" s="141" t="s">
        <v>269</v>
      </c>
      <c r="H181" s="142">
        <v>9.6349999999999998</v>
      </c>
      <c r="I181" s="143"/>
      <c r="J181" s="144">
        <f>ROUND(I181*H181,2)</f>
        <v>0</v>
      </c>
      <c r="K181" s="145"/>
      <c r="L181" s="32"/>
      <c r="M181" s="146" t="s">
        <v>1</v>
      </c>
      <c r="N181" s="147" t="s">
        <v>38</v>
      </c>
      <c r="P181" s="148">
        <f>O181*H181</f>
        <v>0</v>
      </c>
      <c r="Q181" s="148">
        <v>2.1050399999999998</v>
      </c>
      <c r="R181" s="148">
        <f>Q181*H181</f>
        <v>20.282060399999999</v>
      </c>
      <c r="S181" s="148">
        <v>0</v>
      </c>
      <c r="T181" s="149">
        <f>S181*H181</f>
        <v>0</v>
      </c>
      <c r="AR181" s="150" t="s">
        <v>236</v>
      </c>
      <c r="AT181" s="150" t="s">
        <v>208</v>
      </c>
      <c r="AU181" s="150" t="s">
        <v>91</v>
      </c>
      <c r="AY181" s="17" t="s">
        <v>207</v>
      </c>
      <c r="BE181" s="151">
        <f>IF(N181="základná",J181,0)</f>
        <v>0</v>
      </c>
      <c r="BF181" s="151">
        <f>IF(N181="znížená",J181,0)</f>
        <v>0</v>
      </c>
      <c r="BG181" s="151">
        <f>IF(N181="zákl. prenesená",J181,0)</f>
        <v>0</v>
      </c>
      <c r="BH181" s="151">
        <f>IF(N181="zníž. prenesená",J181,0)</f>
        <v>0</v>
      </c>
      <c r="BI181" s="151">
        <f>IF(N181="nulová",J181,0)</f>
        <v>0</v>
      </c>
      <c r="BJ181" s="17" t="s">
        <v>91</v>
      </c>
      <c r="BK181" s="151">
        <f>ROUND(I181*H181,2)</f>
        <v>0</v>
      </c>
      <c r="BL181" s="17" t="s">
        <v>236</v>
      </c>
      <c r="BM181" s="150" t="s">
        <v>1905</v>
      </c>
    </row>
    <row r="182" spans="2:65" s="11" customFormat="1" x14ac:dyDescent="0.2">
      <c r="B182" s="152"/>
      <c r="D182" s="153" t="s">
        <v>214</v>
      </c>
      <c r="E182" s="154" t="s">
        <v>1</v>
      </c>
      <c r="F182" s="155" t="s">
        <v>1906</v>
      </c>
      <c r="H182" s="156">
        <v>9.6349999999999998</v>
      </c>
      <c r="I182" s="157"/>
      <c r="L182" s="152"/>
      <c r="M182" s="158"/>
      <c r="T182" s="159"/>
      <c r="AT182" s="154" t="s">
        <v>214</v>
      </c>
      <c r="AU182" s="154" t="s">
        <v>91</v>
      </c>
      <c r="AV182" s="11" t="s">
        <v>91</v>
      </c>
      <c r="AW182" s="11" t="s">
        <v>29</v>
      </c>
      <c r="AX182" s="11" t="s">
        <v>80</v>
      </c>
      <c r="AY182" s="154" t="s">
        <v>207</v>
      </c>
    </row>
    <row r="183" spans="2:65" s="1" customFormat="1" ht="21.75" customHeight="1" x14ac:dyDescent="0.2">
      <c r="B183" s="137"/>
      <c r="C183" s="138" t="s">
        <v>362</v>
      </c>
      <c r="D183" s="138" t="s">
        <v>208</v>
      </c>
      <c r="E183" s="139" t="s">
        <v>1907</v>
      </c>
      <c r="F183" s="140" t="s">
        <v>1908</v>
      </c>
      <c r="G183" s="141" t="s">
        <v>269</v>
      </c>
      <c r="H183" s="142">
        <v>2.5259999999999998</v>
      </c>
      <c r="I183" s="143"/>
      <c r="J183" s="144">
        <f>ROUND(I183*H183,2)</f>
        <v>0</v>
      </c>
      <c r="K183" s="145"/>
      <c r="L183" s="32"/>
      <c r="M183" s="146" t="s">
        <v>1</v>
      </c>
      <c r="N183" s="147" t="s">
        <v>38</v>
      </c>
      <c r="P183" s="148">
        <f>O183*H183</f>
        <v>0</v>
      </c>
      <c r="Q183" s="148">
        <v>0.92700000000000005</v>
      </c>
      <c r="R183" s="148">
        <f>Q183*H183</f>
        <v>2.341602</v>
      </c>
      <c r="S183" s="148">
        <v>0</v>
      </c>
      <c r="T183" s="149">
        <f>S183*H183</f>
        <v>0</v>
      </c>
      <c r="AR183" s="150" t="s">
        <v>236</v>
      </c>
      <c r="AT183" s="150" t="s">
        <v>208</v>
      </c>
      <c r="AU183" s="150" t="s">
        <v>91</v>
      </c>
      <c r="AY183" s="17" t="s">
        <v>207</v>
      </c>
      <c r="BE183" s="151">
        <f>IF(N183="základná",J183,0)</f>
        <v>0</v>
      </c>
      <c r="BF183" s="151">
        <f>IF(N183="znížená",J183,0)</f>
        <v>0</v>
      </c>
      <c r="BG183" s="151">
        <f>IF(N183="zákl. prenesená",J183,0)</f>
        <v>0</v>
      </c>
      <c r="BH183" s="151">
        <f>IF(N183="zníž. prenesená",J183,0)</f>
        <v>0</v>
      </c>
      <c r="BI183" s="151">
        <f>IF(N183="nulová",J183,0)</f>
        <v>0</v>
      </c>
      <c r="BJ183" s="17" t="s">
        <v>91</v>
      </c>
      <c r="BK183" s="151">
        <f>ROUND(I183*H183,2)</f>
        <v>0</v>
      </c>
      <c r="BL183" s="17" t="s">
        <v>236</v>
      </c>
      <c r="BM183" s="150" t="s">
        <v>1909</v>
      </c>
    </row>
    <row r="184" spans="2:65" s="11" customFormat="1" x14ac:dyDescent="0.2">
      <c r="B184" s="152"/>
      <c r="D184" s="153" t="s">
        <v>214</v>
      </c>
      <c r="E184" s="154" t="s">
        <v>1</v>
      </c>
      <c r="F184" s="155" t="s">
        <v>1910</v>
      </c>
      <c r="H184" s="156">
        <v>2.5259999999999998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16.5" customHeight="1" x14ac:dyDescent="0.2">
      <c r="B185" s="137"/>
      <c r="C185" s="138" t="s">
        <v>366</v>
      </c>
      <c r="D185" s="138" t="s">
        <v>208</v>
      </c>
      <c r="E185" s="139" t="s">
        <v>1911</v>
      </c>
      <c r="F185" s="140" t="s">
        <v>1912</v>
      </c>
      <c r="G185" s="141" t="s">
        <v>410</v>
      </c>
      <c r="H185" s="142">
        <v>26.4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0.25212000000000001</v>
      </c>
      <c r="R185" s="148">
        <f>Q185*H185</f>
        <v>6.6559679999999997</v>
      </c>
      <c r="S185" s="148">
        <v>0</v>
      </c>
      <c r="T185" s="149">
        <f>S185*H185</f>
        <v>0</v>
      </c>
      <c r="AR185" s="150" t="s">
        <v>236</v>
      </c>
      <c r="AT185" s="150" t="s">
        <v>208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1913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1914</v>
      </c>
      <c r="H186" s="156">
        <v>26.4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80</v>
      </c>
      <c r="AY186" s="154" t="s">
        <v>207</v>
      </c>
    </row>
    <row r="187" spans="2:65" s="1" customFormat="1" ht="24.15" customHeight="1" x14ac:dyDescent="0.2">
      <c r="B187" s="137"/>
      <c r="C187" s="138" t="s">
        <v>372</v>
      </c>
      <c r="D187" s="194" t="s">
        <v>208</v>
      </c>
      <c r="E187" s="139" t="s">
        <v>1915</v>
      </c>
      <c r="F187" s="140" t="s">
        <v>1916</v>
      </c>
      <c r="G187" s="141" t="s">
        <v>269</v>
      </c>
      <c r="H187" s="142">
        <v>1.353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2.4086599999999998</v>
      </c>
      <c r="R187" s="148">
        <f>Q187*H187</f>
        <v>3.2589169799999995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1917</v>
      </c>
    </row>
    <row r="188" spans="2:65" s="11" customFormat="1" ht="20.399999999999999" x14ac:dyDescent="0.2">
      <c r="B188" s="152"/>
      <c r="D188" s="153" t="s">
        <v>214</v>
      </c>
      <c r="E188" s="154" t="s">
        <v>1</v>
      </c>
      <c r="F188" s="155" t="s">
        <v>1918</v>
      </c>
      <c r="H188" s="156">
        <v>1.353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80</v>
      </c>
      <c r="AY188" s="154" t="s">
        <v>207</v>
      </c>
    </row>
    <row r="189" spans="2:65" s="1" customFormat="1" ht="16.5" customHeight="1" x14ac:dyDescent="0.2">
      <c r="B189" s="137"/>
      <c r="C189" s="138" t="s">
        <v>376</v>
      </c>
      <c r="D189" s="194" t="s">
        <v>208</v>
      </c>
      <c r="E189" s="139" t="s">
        <v>1919</v>
      </c>
      <c r="F189" s="140" t="s">
        <v>1920</v>
      </c>
      <c r="G189" s="141" t="s">
        <v>469</v>
      </c>
      <c r="H189" s="142">
        <v>0.71299999999999997</v>
      </c>
      <c r="I189" s="143"/>
      <c r="J189" s="144">
        <f>ROUND(I189*H189,2)</f>
        <v>0</v>
      </c>
      <c r="K189" s="145"/>
      <c r="L189" s="32"/>
      <c r="M189" s="146" t="s">
        <v>1</v>
      </c>
      <c r="N189" s="147" t="s">
        <v>38</v>
      </c>
      <c r="P189" s="148">
        <f>O189*H189</f>
        <v>0</v>
      </c>
      <c r="Q189" s="148">
        <v>1.20296</v>
      </c>
      <c r="R189" s="148">
        <f>Q189*H189</f>
        <v>0.85771047999999994</v>
      </c>
      <c r="S189" s="148">
        <v>0</v>
      </c>
      <c r="T189" s="149">
        <f>S189*H189</f>
        <v>0</v>
      </c>
      <c r="AR189" s="150" t="s">
        <v>236</v>
      </c>
      <c r="AT189" s="150" t="s">
        <v>208</v>
      </c>
      <c r="AU189" s="150" t="s">
        <v>91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236</v>
      </c>
      <c r="BM189" s="150" t="s">
        <v>1921</v>
      </c>
    </row>
    <row r="190" spans="2:65" s="11" customFormat="1" x14ac:dyDescent="0.2">
      <c r="B190" s="152"/>
      <c r="D190" s="153" t="s">
        <v>214</v>
      </c>
      <c r="E190" s="154" t="s">
        <v>1</v>
      </c>
      <c r="F190" s="155" t="s">
        <v>1922</v>
      </c>
      <c r="H190" s="156">
        <v>0.71299999999999997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80</v>
      </c>
      <c r="AY190" s="154" t="s">
        <v>207</v>
      </c>
    </row>
    <row r="191" spans="2:65" s="1" customFormat="1" ht="24.15" customHeight="1" x14ac:dyDescent="0.2">
      <c r="B191" s="137"/>
      <c r="C191" s="138" t="s">
        <v>381</v>
      </c>
      <c r="D191" s="138" t="s">
        <v>208</v>
      </c>
      <c r="E191" s="139" t="s">
        <v>1923</v>
      </c>
      <c r="F191" s="140" t="s">
        <v>1924</v>
      </c>
      <c r="G191" s="141" t="s">
        <v>469</v>
      </c>
      <c r="H191" s="142">
        <v>31.582000000000001</v>
      </c>
      <c r="I191" s="143"/>
      <c r="J191" s="144">
        <f>ROUND(I191*H191,2)</f>
        <v>0</v>
      </c>
      <c r="K191" s="145"/>
      <c r="L191" s="32"/>
      <c r="M191" s="146" t="s">
        <v>1</v>
      </c>
      <c r="N191" s="147" t="s">
        <v>38</v>
      </c>
      <c r="P191" s="148">
        <f>O191*H191</f>
        <v>0</v>
      </c>
      <c r="Q191" s="148">
        <v>1.0379499999999999</v>
      </c>
      <c r="R191" s="148">
        <f>Q191*H191</f>
        <v>32.780536900000001</v>
      </c>
      <c r="S191" s="148">
        <v>0</v>
      </c>
      <c r="T191" s="149">
        <f>S191*H191</f>
        <v>0</v>
      </c>
      <c r="AR191" s="150" t="s">
        <v>236</v>
      </c>
      <c r="AT191" s="150" t="s">
        <v>208</v>
      </c>
      <c r="AU191" s="150" t="s">
        <v>91</v>
      </c>
      <c r="AY191" s="17" t="s">
        <v>207</v>
      </c>
      <c r="BE191" s="151">
        <f>IF(N191="základná",J191,0)</f>
        <v>0</v>
      </c>
      <c r="BF191" s="151">
        <f>IF(N191="znížená",J191,0)</f>
        <v>0</v>
      </c>
      <c r="BG191" s="151">
        <f>IF(N191="zákl. prenesená",J191,0)</f>
        <v>0</v>
      </c>
      <c r="BH191" s="151">
        <f>IF(N191="zníž. prenesená",J191,0)</f>
        <v>0</v>
      </c>
      <c r="BI191" s="151">
        <f>IF(N191="nulová",J191,0)</f>
        <v>0</v>
      </c>
      <c r="BJ191" s="17" t="s">
        <v>91</v>
      </c>
      <c r="BK191" s="151">
        <f>ROUND(I191*H191,2)</f>
        <v>0</v>
      </c>
      <c r="BL191" s="17" t="s">
        <v>236</v>
      </c>
      <c r="BM191" s="150" t="s">
        <v>1925</v>
      </c>
    </row>
    <row r="192" spans="2:65" s="1" customFormat="1" ht="19.2" x14ac:dyDescent="0.2">
      <c r="B192" s="32"/>
      <c r="D192" s="153" t="s">
        <v>220</v>
      </c>
      <c r="F192" s="160" t="s">
        <v>1926</v>
      </c>
      <c r="I192" s="161"/>
      <c r="L192" s="32"/>
      <c r="M192" s="162"/>
      <c r="T192" s="59"/>
      <c r="AT192" s="17" t="s">
        <v>220</v>
      </c>
      <c r="AU192" s="17" t="s">
        <v>91</v>
      </c>
    </row>
    <row r="193" spans="2:65" s="11" customFormat="1" x14ac:dyDescent="0.2">
      <c r="B193" s="152"/>
      <c r="D193" s="153" t="s">
        <v>214</v>
      </c>
      <c r="E193" s="154" t="s">
        <v>1</v>
      </c>
      <c r="F193" s="155" t="s">
        <v>1927</v>
      </c>
      <c r="H193" s="156">
        <v>20.609000000000002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72</v>
      </c>
      <c r="AY193" s="154" t="s">
        <v>207</v>
      </c>
    </row>
    <row r="194" spans="2:65" s="11" customFormat="1" x14ac:dyDescent="0.2">
      <c r="B194" s="152"/>
      <c r="D194" s="153" t="s">
        <v>214</v>
      </c>
      <c r="E194" s="154" t="s">
        <v>1</v>
      </c>
      <c r="F194" s="155" t="s">
        <v>1928</v>
      </c>
      <c r="H194" s="156">
        <v>10.973000000000001</v>
      </c>
      <c r="I194" s="157"/>
      <c r="L194" s="152"/>
      <c r="M194" s="158"/>
      <c r="T194" s="159"/>
      <c r="AT194" s="154" t="s">
        <v>214</v>
      </c>
      <c r="AU194" s="154" t="s">
        <v>91</v>
      </c>
      <c r="AV194" s="11" t="s">
        <v>91</v>
      </c>
      <c r="AW194" s="11" t="s">
        <v>29</v>
      </c>
      <c r="AX194" s="11" t="s">
        <v>72</v>
      </c>
      <c r="AY194" s="154" t="s">
        <v>207</v>
      </c>
    </row>
    <row r="195" spans="2:65" s="14" customFormat="1" x14ac:dyDescent="0.2">
      <c r="B195" s="178"/>
      <c r="D195" s="153" t="s">
        <v>214</v>
      </c>
      <c r="E195" s="179" t="s">
        <v>1</v>
      </c>
      <c r="F195" s="180" t="s">
        <v>243</v>
      </c>
      <c r="H195" s="181">
        <v>31.582000000000001</v>
      </c>
      <c r="I195" s="182"/>
      <c r="L195" s="178"/>
      <c r="M195" s="183"/>
      <c r="T195" s="184"/>
      <c r="AT195" s="179" t="s">
        <v>214</v>
      </c>
      <c r="AU195" s="179" t="s">
        <v>91</v>
      </c>
      <c r="AV195" s="14" t="s">
        <v>236</v>
      </c>
      <c r="AW195" s="14" t="s">
        <v>29</v>
      </c>
      <c r="AX195" s="14" t="s">
        <v>80</v>
      </c>
      <c r="AY195" s="179" t="s">
        <v>207</v>
      </c>
    </row>
    <row r="196" spans="2:65" s="1" customFormat="1" ht="24.15" customHeight="1" x14ac:dyDescent="0.2">
      <c r="B196" s="137"/>
      <c r="C196" s="138" t="s">
        <v>7</v>
      </c>
      <c r="D196" s="194" t="s">
        <v>208</v>
      </c>
      <c r="E196" s="139" t="s">
        <v>1569</v>
      </c>
      <c r="F196" s="140" t="s">
        <v>1570</v>
      </c>
      <c r="G196" s="141" t="s">
        <v>269</v>
      </c>
      <c r="H196" s="142">
        <v>34.722000000000001</v>
      </c>
      <c r="I196" s="143"/>
      <c r="J196" s="144">
        <f>ROUND(I196*H196,2)</f>
        <v>0</v>
      </c>
      <c r="K196" s="145"/>
      <c r="L196" s="32"/>
      <c r="M196" s="146" t="s">
        <v>1</v>
      </c>
      <c r="N196" s="147" t="s">
        <v>38</v>
      </c>
      <c r="P196" s="148">
        <f>O196*H196</f>
        <v>0</v>
      </c>
      <c r="Q196" s="148">
        <v>2.4974400000000001</v>
      </c>
      <c r="R196" s="148">
        <f>Q196*H196</f>
        <v>86.716111680000012</v>
      </c>
      <c r="S196" s="148">
        <v>0</v>
      </c>
      <c r="T196" s="149">
        <f>S196*H196</f>
        <v>0</v>
      </c>
      <c r="AR196" s="150" t="s">
        <v>236</v>
      </c>
      <c r="AT196" s="150" t="s">
        <v>208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1929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1930</v>
      </c>
      <c r="H197" s="156">
        <v>3.8849999999999998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72</v>
      </c>
      <c r="AY197" s="154" t="s">
        <v>207</v>
      </c>
    </row>
    <row r="198" spans="2:65" s="11" customFormat="1" x14ac:dyDescent="0.2">
      <c r="B198" s="152"/>
      <c r="D198" s="153" t="s">
        <v>214</v>
      </c>
      <c r="E198" s="154" t="s">
        <v>1</v>
      </c>
      <c r="F198" s="155" t="s">
        <v>1931</v>
      </c>
      <c r="H198" s="156">
        <v>30.815999999999999</v>
      </c>
      <c r="I198" s="157"/>
      <c r="L198" s="152"/>
      <c r="M198" s="158"/>
      <c r="T198" s="159"/>
      <c r="AT198" s="154" t="s">
        <v>214</v>
      </c>
      <c r="AU198" s="154" t="s">
        <v>91</v>
      </c>
      <c r="AV198" s="11" t="s">
        <v>91</v>
      </c>
      <c r="AW198" s="11" t="s">
        <v>29</v>
      </c>
      <c r="AX198" s="11" t="s">
        <v>72</v>
      </c>
      <c r="AY198" s="154" t="s">
        <v>207</v>
      </c>
    </row>
    <row r="199" spans="2:65" s="11" customFormat="1" x14ac:dyDescent="0.2">
      <c r="B199" s="152"/>
      <c r="D199" s="153" t="s">
        <v>214</v>
      </c>
      <c r="E199" s="154" t="s">
        <v>1</v>
      </c>
      <c r="F199" s="155" t="s">
        <v>1932</v>
      </c>
      <c r="H199" s="156">
        <v>2.1000000000000001E-2</v>
      </c>
      <c r="I199" s="157"/>
      <c r="L199" s="152"/>
      <c r="M199" s="158"/>
      <c r="T199" s="159"/>
      <c r="AT199" s="154" t="s">
        <v>214</v>
      </c>
      <c r="AU199" s="154" t="s">
        <v>91</v>
      </c>
      <c r="AV199" s="11" t="s">
        <v>91</v>
      </c>
      <c r="AW199" s="11" t="s">
        <v>29</v>
      </c>
      <c r="AX199" s="11" t="s">
        <v>72</v>
      </c>
      <c r="AY199" s="154" t="s">
        <v>207</v>
      </c>
    </row>
    <row r="200" spans="2:65" s="14" customFormat="1" x14ac:dyDescent="0.2">
      <c r="B200" s="178"/>
      <c r="D200" s="153" t="s">
        <v>214</v>
      </c>
      <c r="E200" s="179" t="s">
        <v>1</v>
      </c>
      <c r="F200" s="180" t="s">
        <v>243</v>
      </c>
      <c r="H200" s="181">
        <v>34.722000000000001</v>
      </c>
      <c r="I200" s="182"/>
      <c r="L200" s="178"/>
      <c r="M200" s="183"/>
      <c r="T200" s="184"/>
      <c r="AT200" s="179" t="s">
        <v>214</v>
      </c>
      <c r="AU200" s="179" t="s">
        <v>91</v>
      </c>
      <c r="AV200" s="14" t="s">
        <v>236</v>
      </c>
      <c r="AW200" s="14" t="s">
        <v>29</v>
      </c>
      <c r="AX200" s="14" t="s">
        <v>80</v>
      </c>
      <c r="AY200" s="179" t="s">
        <v>207</v>
      </c>
    </row>
    <row r="201" spans="2:65" s="1" customFormat="1" ht="16.5" customHeight="1" x14ac:dyDescent="0.2">
      <c r="B201" s="137"/>
      <c r="C201" s="138" t="s">
        <v>388</v>
      </c>
      <c r="D201" s="138" t="s">
        <v>208</v>
      </c>
      <c r="E201" s="139" t="s">
        <v>1933</v>
      </c>
      <c r="F201" s="140" t="s">
        <v>1934</v>
      </c>
      <c r="G201" s="141" t="s">
        <v>269</v>
      </c>
      <c r="H201" s="142">
        <v>31.018000000000001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2.2797000000000001</v>
      </c>
      <c r="R201" s="148">
        <f>Q201*H201</f>
        <v>70.7117346</v>
      </c>
      <c r="S201" s="148">
        <v>0</v>
      </c>
      <c r="T201" s="149">
        <f>S201*H201</f>
        <v>0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1935</v>
      </c>
    </row>
    <row r="202" spans="2:65" s="11" customFormat="1" x14ac:dyDescent="0.2">
      <c r="B202" s="152"/>
      <c r="D202" s="153" t="s">
        <v>214</v>
      </c>
      <c r="E202" s="154" t="s">
        <v>1</v>
      </c>
      <c r="F202" s="155" t="s">
        <v>1936</v>
      </c>
      <c r="H202" s="156">
        <v>9.7650000000000006</v>
      </c>
      <c r="I202" s="157"/>
      <c r="L202" s="152"/>
      <c r="M202" s="158"/>
      <c r="T202" s="159"/>
      <c r="AT202" s="154" t="s">
        <v>214</v>
      </c>
      <c r="AU202" s="154" t="s">
        <v>91</v>
      </c>
      <c r="AV202" s="11" t="s">
        <v>91</v>
      </c>
      <c r="AW202" s="11" t="s">
        <v>29</v>
      </c>
      <c r="AX202" s="11" t="s">
        <v>72</v>
      </c>
      <c r="AY202" s="154" t="s">
        <v>207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1937</v>
      </c>
      <c r="H203" s="156">
        <v>9.7650000000000006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72</v>
      </c>
      <c r="AY203" s="154" t="s">
        <v>207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1938</v>
      </c>
      <c r="H204" s="156">
        <v>9.1980000000000004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72</v>
      </c>
      <c r="AY204" s="154" t="s">
        <v>207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1939</v>
      </c>
      <c r="H205" s="156">
        <v>2.29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72</v>
      </c>
      <c r="AY205" s="154" t="s">
        <v>207</v>
      </c>
    </row>
    <row r="206" spans="2:65" s="14" customFormat="1" x14ac:dyDescent="0.2">
      <c r="B206" s="178"/>
      <c r="D206" s="153" t="s">
        <v>214</v>
      </c>
      <c r="E206" s="179" t="s">
        <v>1</v>
      </c>
      <c r="F206" s="180" t="s">
        <v>243</v>
      </c>
      <c r="H206" s="181">
        <v>31.018000000000001</v>
      </c>
      <c r="I206" s="182"/>
      <c r="L206" s="178"/>
      <c r="M206" s="183"/>
      <c r="T206" s="184"/>
      <c r="AT206" s="179" t="s">
        <v>214</v>
      </c>
      <c r="AU206" s="179" t="s">
        <v>91</v>
      </c>
      <c r="AV206" s="14" t="s">
        <v>236</v>
      </c>
      <c r="AW206" s="14" t="s">
        <v>29</v>
      </c>
      <c r="AX206" s="14" t="s">
        <v>80</v>
      </c>
      <c r="AY206" s="179" t="s">
        <v>207</v>
      </c>
    </row>
    <row r="207" spans="2:65" s="1" customFormat="1" ht="24.15" customHeight="1" x14ac:dyDescent="0.2">
      <c r="B207" s="137"/>
      <c r="C207" s="138" t="s">
        <v>391</v>
      </c>
      <c r="D207" s="138" t="s">
        <v>208</v>
      </c>
      <c r="E207" s="139" t="s">
        <v>1940</v>
      </c>
      <c r="F207" s="140" t="s">
        <v>1941</v>
      </c>
      <c r="G207" s="141" t="s">
        <v>269</v>
      </c>
      <c r="H207" s="142">
        <v>212.32</v>
      </c>
      <c r="I207" s="143"/>
      <c r="J207" s="144">
        <f>ROUND(I207*H207,2)</f>
        <v>0</v>
      </c>
      <c r="K207" s="145"/>
      <c r="L207" s="32"/>
      <c r="M207" s="146" t="s">
        <v>1</v>
      </c>
      <c r="N207" s="147" t="s">
        <v>38</v>
      </c>
      <c r="P207" s="148">
        <f>O207*H207</f>
        <v>0</v>
      </c>
      <c r="Q207" s="148">
        <v>2.3683299999999998</v>
      </c>
      <c r="R207" s="148">
        <f>Q207*H207</f>
        <v>502.84382559999995</v>
      </c>
      <c r="S207" s="148">
        <v>0</v>
      </c>
      <c r="T207" s="149">
        <f>S207*H207</f>
        <v>0</v>
      </c>
      <c r="AR207" s="150" t="s">
        <v>236</v>
      </c>
      <c r="AT207" s="150" t="s">
        <v>208</v>
      </c>
      <c r="AU207" s="150" t="s">
        <v>91</v>
      </c>
      <c r="AY207" s="17" t="s">
        <v>207</v>
      </c>
      <c r="BE207" s="151">
        <f>IF(N207="základná",J207,0)</f>
        <v>0</v>
      </c>
      <c r="BF207" s="151">
        <f>IF(N207="znížená",J207,0)</f>
        <v>0</v>
      </c>
      <c r="BG207" s="151">
        <f>IF(N207="zákl. prenesená",J207,0)</f>
        <v>0</v>
      </c>
      <c r="BH207" s="151">
        <f>IF(N207="zníž. prenesená",J207,0)</f>
        <v>0</v>
      </c>
      <c r="BI207" s="151">
        <f>IF(N207="nulová",J207,0)</f>
        <v>0</v>
      </c>
      <c r="BJ207" s="17" t="s">
        <v>91</v>
      </c>
      <c r="BK207" s="151">
        <f>ROUND(I207*H207,2)</f>
        <v>0</v>
      </c>
      <c r="BL207" s="17" t="s">
        <v>236</v>
      </c>
      <c r="BM207" s="150" t="s">
        <v>1942</v>
      </c>
    </row>
    <row r="208" spans="2:65" s="11" customFormat="1" x14ac:dyDescent="0.2">
      <c r="B208" s="152"/>
      <c r="D208" s="153" t="s">
        <v>214</v>
      </c>
      <c r="E208" s="154" t="s">
        <v>1</v>
      </c>
      <c r="F208" s="155" t="s">
        <v>1943</v>
      </c>
      <c r="H208" s="156">
        <v>137.39400000000001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72</v>
      </c>
      <c r="AY208" s="154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1944</v>
      </c>
      <c r="H209" s="156">
        <v>73.152000000000001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1" customFormat="1" ht="20.399999999999999" x14ac:dyDescent="0.2">
      <c r="B210" s="152"/>
      <c r="D210" s="153" t="s">
        <v>214</v>
      </c>
      <c r="E210" s="154" t="s">
        <v>1</v>
      </c>
      <c r="F210" s="155" t="s">
        <v>1945</v>
      </c>
      <c r="H210" s="156">
        <v>0.91100000000000003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72</v>
      </c>
      <c r="AY210" s="154" t="s">
        <v>207</v>
      </c>
    </row>
    <row r="211" spans="2:65" s="11" customFormat="1" ht="20.399999999999999" x14ac:dyDescent="0.2">
      <c r="B211" s="152"/>
      <c r="D211" s="153" t="s">
        <v>214</v>
      </c>
      <c r="E211" s="154" t="s">
        <v>1</v>
      </c>
      <c r="F211" s="155" t="s">
        <v>1946</v>
      </c>
      <c r="H211" s="156">
        <v>0.86299999999999999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72</v>
      </c>
      <c r="AY211" s="154" t="s">
        <v>207</v>
      </c>
    </row>
    <row r="212" spans="2:65" s="14" customFormat="1" x14ac:dyDescent="0.2">
      <c r="B212" s="178"/>
      <c r="D212" s="153" t="s">
        <v>214</v>
      </c>
      <c r="E212" s="179" t="s">
        <v>1</v>
      </c>
      <c r="F212" s="180" t="s">
        <v>243</v>
      </c>
      <c r="H212" s="181">
        <v>212.32</v>
      </c>
      <c r="I212" s="182"/>
      <c r="L212" s="178"/>
      <c r="M212" s="183"/>
      <c r="T212" s="184"/>
      <c r="AT212" s="179" t="s">
        <v>214</v>
      </c>
      <c r="AU212" s="179" t="s">
        <v>91</v>
      </c>
      <c r="AV212" s="14" t="s">
        <v>236</v>
      </c>
      <c r="AW212" s="14" t="s">
        <v>29</v>
      </c>
      <c r="AX212" s="14" t="s">
        <v>80</v>
      </c>
      <c r="AY212" s="179" t="s">
        <v>207</v>
      </c>
    </row>
    <row r="213" spans="2:65" s="1" customFormat="1" ht="24.15" customHeight="1" x14ac:dyDescent="0.2">
      <c r="B213" s="137"/>
      <c r="C213" s="138" t="s">
        <v>396</v>
      </c>
      <c r="D213" s="138" t="s">
        <v>208</v>
      </c>
      <c r="E213" s="139" t="s">
        <v>1947</v>
      </c>
      <c r="F213" s="140" t="s">
        <v>1948</v>
      </c>
      <c r="G213" s="141" t="s">
        <v>235</v>
      </c>
      <c r="H213" s="142">
        <v>158.18700000000001</v>
      </c>
      <c r="I213" s="143"/>
      <c r="J213" s="144">
        <f>ROUND(I213*H213,2)</f>
        <v>0</v>
      </c>
      <c r="K213" s="145"/>
      <c r="L213" s="32"/>
      <c r="M213" s="146" t="s">
        <v>1</v>
      </c>
      <c r="N213" s="147" t="s">
        <v>38</v>
      </c>
      <c r="P213" s="148">
        <f>O213*H213</f>
        <v>0</v>
      </c>
      <c r="Q213" s="148">
        <v>1.243E-2</v>
      </c>
      <c r="R213" s="148">
        <f>Q213*H213</f>
        <v>1.9662644100000002</v>
      </c>
      <c r="S213" s="148">
        <v>0</v>
      </c>
      <c r="T213" s="149">
        <f>S213*H213</f>
        <v>0</v>
      </c>
      <c r="AR213" s="150" t="s">
        <v>236</v>
      </c>
      <c r="AT213" s="150" t="s">
        <v>208</v>
      </c>
      <c r="AU213" s="150" t="s">
        <v>91</v>
      </c>
      <c r="AY213" s="17" t="s">
        <v>207</v>
      </c>
      <c r="BE213" s="151">
        <f>IF(N213="základná",J213,0)</f>
        <v>0</v>
      </c>
      <c r="BF213" s="151">
        <f>IF(N213="znížená",J213,0)</f>
        <v>0</v>
      </c>
      <c r="BG213" s="151">
        <f>IF(N213="zákl. prenesená",J213,0)</f>
        <v>0</v>
      </c>
      <c r="BH213" s="151">
        <f>IF(N213="zníž. prenesená",J213,0)</f>
        <v>0</v>
      </c>
      <c r="BI213" s="151">
        <f>IF(N213="nulová",J213,0)</f>
        <v>0</v>
      </c>
      <c r="BJ213" s="17" t="s">
        <v>91</v>
      </c>
      <c r="BK213" s="151">
        <f>ROUND(I213*H213,2)</f>
        <v>0</v>
      </c>
      <c r="BL213" s="17" t="s">
        <v>236</v>
      </c>
      <c r="BM213" s="150" t="s">
        <v>1949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1950</v>
      </c>
      <c r="H214" s="156">
        <v>11.82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72</v>
      </c>
      <c r="AY214" s="154" t="s">
        <v>207</v>
      </c>
    </row>
    <row r="215" spans="2:65" s="11" customFormat="1" x14ac:dyDescent="0.2">
      <c r="B215" s="152"/>
      <c r="D215" s="153" t="s">
        <v>214</v>
      </c>
      <c r="E215" s="154" t="s">
        <v>1</v>
      </c>
      <c r="F215" s="155" t="s">
        <v>1951</v>
      </c>
      <c r="H215" s="156">
        <v>5.64</v>
      </c>
      <c r="I215" s="157"/>
      <c r="L215" s="152"/>
      <c r="M215" s="158"/>
      <c r="T215" s="159"/>
      <c r="AT215" s="154" t="s">
        <v>214</v>
      </c>
      <c r="AU215" s="154" t="s">
        <v>91</v>
      </c>
      <c r="AV215" s="11" t="s">
        <v>91</v>
      </c>
      <c r="AW215" s="11" t="s">
        <v>29</v>
      </c>
      <c r="AX215" s="11" t="s">
        <v>72</v>
      </c>
      <c r="AY215" s="154" t="s">
        <v>207</v>
      </c>
    </row>
    <row r="216" spans="2:65" s="15" customFormat="1" x14ac:dyDescent="0.2">
      <c r="B216" s="185"/>
      <c r="D216" s="153" t="s">
        <v>214</v>
      </c>
      <c r="E216" s="186" t="s">
        <v>1</v>
      </c>
      <c r="F216" s="187" t="s">
        <v>1952</v>
      </c>
      <c r="H216" s="188">
        <v>17.46</v>
      </c>
      <c r="I216" s="189"/>
      <c r="L216" s="185"/>
      <c r="M216" s="190"/>
      <c r="T216" s="191"/>
      <c r="AT216" s="186" t="s">
        <v>214</v>
      </c>
      <c r="AU216" s="186" t="s">
        <v>91</v>
      </c>
      <c r="AV216" s="15" t="s">
        <v>275</v>
      </c>
      <c r="AW216" s="15" t="s">
        <v>29</v>
      </c>
      <c r="AX216" s="15" t="s">
        <v>72</v>
      </c>
      <c r="AY216" s="186" t="s">
        <v>207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1953</v>
      </c>
      <c r="H217" s="156">
        <v>85.24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72</v>
      </c>
      <c r="AY217" s="154" t="s">
        <v>207</v>
      </c>
    </row>
    <row r="218" spans="2:65" s="11" customFormat="1" x14ac:dyDescent="0.2">
      <c r="B218" s="152"/>
      <c r="D218" s="153" t="s">
        <v>214</v>
      </c>
      <c r="E218" s="154" t="s">
        <v>1</v>
      </c>
      <c r="F218" s="155" t="s">
        <v>1954</v>
      </c>
      <c r="H218" s="156">
        <v>44.72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29</v>
      </c>
      <c r="AX218" s="11" t="s">
        <v>72</v>
      </c>
      <c r="AY218" s="154" t="s">
        <v>207</v>
      </c>
    </row>
    <row r="219" spans="2:65" s="11" customFormat="1" ht="20.399999999999999" x14ac:dyDescent="0.2">
      <c r="B219" s="152"/>
      <c r="D219" s="153" t="s">
        <v>214</v>
      </c>
      <c r="E219" s="154" t="s">
        <v>1</v>
      </c>
      <c r="F219" s="155" t="s">
        <v>1955</v>
      </c>
      <c r="H219" s="156">
        <v>5.5229999999999997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72</v>
      </c>
      <c r="AY219" s="154" t="s">
        <v>207</v>
      </c>
    </row>
    <row r="220" spans="2:65" s="11" customFormat="1" ht="30.6" x14ac:dyDescent="0.2">
      <c r="B220" s="152"/>
      <c r="D220" s="153" t="s">
        <v>214</v>
      </c>
      <c r="E220" s="154" t="s">
        <v>1</v>
      </c>
      <c r="F220" s="155" t="s">
        <v>1956</v>
      </c>
      <c r="H220" s="156">
        <v>5.2439999999999998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5" customFormat="1" x14ac:dyDescent="0.2">
      <c r="B221" s="185"/>
      <c r="D221" s="153" t="s">
        <v>214</v>
      </c>
      <c r="E221" s="186" t="s">
        <v>1</v>
      </c>
      <c r="F221" s="187" t="s">
        <v>1952</v>
      </c>
      <c r="H221" s="188">
        <v>140.727</v>
      </c>
      <c r="I221" s="189"/>
      <c r="L221" s="185"/>
      <c r="M221" s="190"/>
      <c r="T221" s="191"/>
      <c r="AT221" s="186" t="s">
        <v>214</v>
      </c>
      <c r="AU221" s="186" t="s">
        <v>91</v>
      </c>
      <c r="AV221" s="15" t="s">
        <v>275</v>
      </c>
      <c r="AW221" s="15" t="s">
        <v>29</v>
      </c>
      <c r="AX221" s="15" t="s">
        <v>72</v>
      </c>
      <c r="AY221" s="186" t="s">
        <v>207</v>
      </c>
    </row>
    <row r="222" spans="2:65" s="14" customFormat="1" x14ac:dyDescent="0.2">
      <c r="B222" s="178"/>
      <c r="D222" s="153" t="s">
        <v>214</v>
      </c>
      <c r="E222" s="179" t="s">
        <v>1</v>
      </c>
      <c r="F222" s="180" t="s">
        <v>243</v>
      </c>
      <c r="H222" s="181">
        <v>158.18700000000001</v>
      </c>
      <c r="I222" s="182"/>
      <c r="L222" s="178"/>
      <c r="M222" s="183"/>
      <c r="T222" s="184"/>
      <c r="AT222" s="179" t="s">
        <v>214</v>
      </c>
      <c r="AU222" s="179" t="s">
        <v>91</v>
      </c>
      <c r="AV222" s="14" t="s">
        <v>236</v>
      </c>
      <c r="AW222" s="14" t="s">
        <v>29</v>
      </c>
      <c r="AX222" s="14" t="s">
        <v>80</v>
      </c>
      <c r="AY222" s="179" t="s">
        <v>207</v>
      </c>
    </row>
    <row r="223" spans="2:65" s="1" customFormat="1" ht="24.15" customHeight="1" x14ac:dyDescent="0.2">
      <c r="B223" s="137"/>
      <c r="C223" s="138" t="s">
        <v>399</v>
      </c>
      <c r="D223" s="138" t="s">
        <v>208</v>
      </c>
      <c r="E223" s="139" t="s">
        <v>1957</v>
      </c>
      <c r="F223" s="140" t="s">
        <v>1958</v>
      </c>
      <c r="G223" s="141" t="s">
        <v>235</v>
      </c>
      <c r="H223" s="142">
        <v>158.18700000000001</v>
      </c>
      <c r="I223" s="143"/>
      <c r="J223" s="144">
        <f>ROUND(I223*H223,2)</f>
        <v>0</v>
      </c>
      <c r="K223" s="145"/>
      <c r="L223" s="32"/>
      <c r="M223" s="146" t="s">
        <v>1</v>
      </c>
      <c r="N223" s="147" t="s">
        <v>38</v>
      </c>
      <c r="P223" s="148">
        <f>O223*H223</f>
        <v>0</v>
      </c>
      <c r="Q223" s="148">
        <v>0</v>
      </c>
      <c r="R223" s="148">
        <f>Q223*H223</f>
        <v>0</v>
      </c>
      <c r="S223" s="148">
        <v>0</v>
      </c>
      <c r="T223" s="149">
        <f>S223*H223</f>
        <v>0</v>
      </c>
      <c r="AR223" s="150" t="s">
        <v>236</v>
      </c>
      <c r="AT223" s="150" t="s">
        <v>208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1959</v>
      </c>
    </row>
    <row r="224" spans="2:65" s="11" customFormat="1" x14ac:dyDescent="0.2">
      <c r="B224" s="152"/>
      <c r="D224" s="153" t="s">
        <v>214</v>
      </c>
      <c r="E224" s="154" t="s">
        <v>1</v>
      </c>
      <c r="F224" s="155" t="s">
        <v>1950</v>
      </c>
      <c r="H224" s="156">
        <v>11.82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29</v>
      </c>
      <c r="AX224" s="11" t="s">
        <v>72</v>
      </c>
      <c r="AY224" s="154" t="s">
        <v>207</v>
      </c>
    </row>
    <row r="225" spans="2:65" s="11" customFormat="1" x14ac:dyDescent="0.2">
      <c r="B225" s="152"/>
      <c r="D225" s="153" t="s">
        <v>214</v>
      </c>
      <c r="E225" s="154" t="s">
        <v>1</v>
      </c>
      <c r="F225" s="155" t="s">
        <v>1951</v>
      </c>
      <c r="H225" s="156">
        <v>5.64</v>
      </c>
      <c r="I225" s="157"/>
      <c r="L225" s="152"/>
      <c r="M225" s="158"/>
      <c r="T225" s="159"/>
      <c r="AT225" s="154" t="s">
        <v>214</v>
      </c>
      <c r="AU225" s="154" t="s">
        <v>91</v>
      </c>
      <c r="AV225" s="11" t="s">
        <v>91</v>
      </c>
      <c r="AW225" s="11" t="s">
        <v>29</v>
      </c>
      <c r="AX225" s="11" t="s">
        <v>72</v>
      </c>
      <c r="AY225" s="154" t="s">
        <v>207</v>
      </c>
    </row>
    <row r="226" spans="2:65" s="15" customFormat="1" x14ac:dyDescent="0.2">
      <c r="B226" s="185"/>
      <c r="D226" s="153" t="s">
        <v>214</v>
      </c>
      <c r="E226" s="186" t="s">
        <v>1</v>
      </c>
      <c r="F226" s="187" t="s">
        <v>1952</v>
      </c>
      <c r="H226" s="188">
        <v>17.46</v>
      </c>
      <c r="I226" s="189"/>
      <c r="L226" s="185"/>
      <c r="M226" s="190"/>
      <c r="T226" s="191"/>
      <c r="AT226" s="186" t="s">
        <v>214</v>
      </c>
      <c r="AU226" s="186" t="s">
        <v>91</v>
      </c>
      <c r="AV226" s="15" t="s">
        <v>275</v>
      </c>
      <c r="AW226" s="15" t="s">
        <v>29</v>
      </c>
      <c r="AX226" s="15" t="s">
        <v>72</v>
      </c>
      <c r="AY226" s="186" t="s">
        <v>207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1953</v>
      </c>
      <c r="H227" s="156">
        <v>85.24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72</v>
      </c>
      <c r="AY227" s="154" t="s">
        <v>207</v>
      </c>
    </row>
    <row r="228" spans="2:65" s="11" customFormat="1" x14ac:dyDescent="0.2">
      <c r="B228" s="152"/>
      <c r="D228" s="153" t="s">
        <v>214</v>
      </c>
      <c r="E228" s="154" t="s">
        <v>1</v>
      </c>
      <c r="F228" s="155" t="s">
        <v>1954</v>
      </c>
      <c r="H228" s="156">
        <v>44.72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29</v>
      </c>
      <c r="AX228" s="11" t="s">
        <v>72</v>
      </c>
      <c r="AY228" s="154" t="s">
        <v>207</v>
      </c>
    </row>
    <row r="229" spans="2:65" s="11" customFormat="1" ht="20.399999999999999" x14ac:dyDescent="0.2">
      <c r="B229" s="152"/>
      <c r="D229" s="153" t="s">
        <v>214</v>
      </c>
      <c r="E229" s="154" t="s">
        <v>1</v>
      </c>
      <c r="F229" s="155" t="s">
        <v>1955</v>
      </c>
      <c r="H229" s="156">
        <v>5.5229999999999997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72</v>
      </c>
      <c r="AY229" s="154" t="s">
        <v>207</v>
      </c>
    </row>
    <row r="230" spans="2:65" s="11" customFormat="1" ht="30.6" x14ac:dyDescent="0.2">
      <c r="B230" s="152"/>
      <c r="D230" s="153" t="s">
        <v>214</v>
      </c>
      <c r="E230" s="154" t="s">
        <v>1</v>
      </c>
      <c r="F230" s="155" t="s">
        <v>1956</v>
      </c>
      <c r="H230" s="156">
        <v>5.2439999999999998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72</v>
      </c>
      <c r="AY230" s="154" t="s">
        <v>207</v>
      </c>
    </row>
    <row r="231" spans="2:65" s="15" customFormat="1" x14ac:dyDescent="0.2">
      <c r="B231" s="185"/>
      <c r="D231" s="153" t="s">
        <v>214</v>
      </c>
      <c r="E231" s="186" t="s">
        <v>1</v>
      </c>
      <c r="F231" s="187" t="s">
        <v>1952</v>
      </c>
      <c r="H231" s="188">
        <v>140.727</v>
      </c>
      <c r="I231" s="189"/>
      <c r="L231" s="185"/>
      <c r="M231" s="190"/>
      <c r="T231" s="191"/>
      <c r="AT231" s="186" t="s">
        <v>214</v>
      </c>
      <c r="AU231" s="186" t="s">
        <v>91</v>
      </c>
      <c r="AV231" s="15" t="s">
        <v>275</v>
      </c>
      <c r="AW231" s="15" t="s">
        <v>29</v>
      </c>
      <c r="AX231" s="15" t="s">
        <v>72</v>
      </c>
      <c r="AY231" s="186" t="s">
        <v>207</v>
      </c>
    </row>
    <row r="232" spans="2:65" s="14" customFormat="1" x14ac:dyDescent="0.2">
      <c r="B232" s="178"/>
      <c r="D232" s="153" t="s">
        <v>214</v>
      </c>
      <c r="E232" s="179" t="s">
        <v>1</v>
      </c>
      <c r="F232" s="180" t="s">
        <v>243</v>
      </c>
      <c r="H232" s="181">
        <v>158.18700000000001</v>
      </c>
      <c r="I232" s="182"/>
      <c r="L232" s="178"/>
      <c r="M232" s="183"/>
      <c r="T232" s="184"/>
      <c r="AT232" s="179" t="s">
        <v>214</v>
      </c>
      <c r="AU232" s="179" t="s">
        <v>91</v>
      </c>
      <c r="AV232" s="14" t="s">
        <v>236</v>
      </c>
      <c r="AW232" s="14" t="s">
        <v>29</v>
      </c>
      <c r="AX232" s="14" t="s">
        <v>80</v>
      </c>
      <c r="AY232" s="179" t="s">
        <v>207</v>
      </c>
    </row>
    <row r="233" spans="2:65" s="10" customFormat="1" ht="22.8" customHeight="1" x14ac:dyDescent="0.25">
      <c r="B233" s="127"/>
      <c r="D233" s="128" t="s">
        <v>71</v>
      </c>
      <c r="E233" s="170" t="s">
        <v>275</v>
      </c>
      <c r="F233" s="170" t="s">
        <v>796</v>
      </c>
      <c r="I233" s="130"/>
      <c r="J233" s="171">
        <f>BK233</f>
        <v>0</v>
      </c>
      <c r="L233" s="127"/>
      <c r="M233" s="132"/>
      <c r="P233" s="133">
        <f>SUM(P234:P291)</f>
        <v>0</v>
      </c>
      <c r="R233" s="133">
        <f>SUM(R234:R291)</f>
        <v>1427.8100565299997</v>
      </c>
      <c r="T233" s="134">
        <f>SUM(T234:T291)</f>
        <v>0</v>
      </c>
      <c r="AR233" s="128" t="s">
        <v>80</v>
      </c>
      <c r="AT233" s="135" t="s">
        <v>71</v>
      </c>
      <c r="AU233" s="135" t="s">
        <v>80</v>
      </c>
      <c r="AY233" s="128" t="s">
        <v>207</v>
      </c>
      <c r="BK233" s="136">
        <f>SUM(BK234:BK291)</f>
        <v>0</v>
      </c>
    </row>
    <row r="234" spans="2:65" s="1" customFormat="1" ht="24.15" customHeight="1" x14ac:dyDescent="0.2">
      <c r="B234" s="137"/>
      <c r="C234" s="138" t="s">
        <v>404</v>
      </c>
      <c r="D234" s="198" t="s">
        <v>208</v>
      </c>
      <c r="E234" s="139" t="s">
        <v>1960</v>
      </c>
      <c r="F234" s="140" t="s">
        <v>1961</v>
      </c>
      <c r="G234" s="141" t="s">
        <v>247</v>
      </c>
      <c r="H234" s="142">
        <v>198</v>
      </c>
      <c r="I234" s="143"/>
      <c r="J234" s="144">
        <f>ROUND(I234*H234,2)</f>
        <v>0</v>
      </c>
      <c r="K234" s="145"/>
      <c r="L234" s="32"/>
      <c r="M234" s="146" t="s">
        <v>1</v>
      </c>
      <c r="N234" s="147" t="s">
        <v>38</v>
      </c>
      <c r="P234" s="148">
        <f>O234*H234</f>
        <v>0</v>
      </c>
      <c r="Q234" s="148">
        <v>8.8999999999999995E-4</v>
      </c>
      <c r="R234" s="148">
        <f>Q234*H234</f>
        <v>0.17621999999999999</v>
      </c>
      <c r="S234" s="148">
        <v>0</v>
      </c>
      <c r="T234" s="149">
        <f>S234*H234</f>
        <v>0</v>
      </c>
      <c r="AR234" s="150" t="s">
        <v>236</v>
      </c>
      <c r="AT234" s="150" t="s">
        <v>208</v>
      </c>
      <c r="AU234" s="150" t="s">
        <v>91</v>
      </c>
      <c r="AY234" s="17" t="s">
        <v>207</v>
      </c>
      <c r="BE234" s="151">
        <f>IF(N234="základná",J234,0)</f>
        <v>0</v>
      </c>
      <c r="BF234" s="151">
        <f>IF(N234="znížená",J234,0)</f>
        <v>0</v>
      </c>
      <c r="BG234" s="151">
        <f>IF(N234="zákl. prenesená",J234,0)</f>
        <v>0</v>
      </c>
      <c r="BH234" s="151">
        <f>IF(N234="zníž. prenesená",J234,0)</f>
        <v>0</v>
      </c>
      <c r="BI234" s="151">
        <f>IF(N234="nulová",J234,0)</f>
        <v>0</v>
      </c>
      <c r="BJ234" s="17" t="s">
        <v>91</v>
      </c>
      <c r="BK234" s="151">
        <f>ROUND(I234*H234,2)</f>
        <v>0</v>
      </c>
      <c r="BL234" s="17" t="s">
        <v>236</v>
      </c>
      <c r="BM234" s="150" t="s">
        <v>1962</v>
      </c>
    </row>
    <row r="235" spans="2:65" s="11" customFormat="1" ht="20.399999999999999" x14ac:dyDescent="0.2">
      <c r="B235" s="152"/>
      <c r="D235" s="153" t="s">
        <v>214</v>
      </c>
      <c r="E235" s="154" t="s">
        <v>1</v>
      </c>
      <c r="F235" s="155" t="s">
        <v>1963</v>
      </c>
      <c r="H235" s="156">
        <v>198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80</v>
      </c>
      <c r="AY235" s="154" t="s">
        <v>207</v>
      </c>
    </row>
    <row r="236" spans="2:65" s="1" customFormat="1" ht="24.15" customHeight="1" x14ac:dyDescent="0.2">
      <c r="B236" s="137"/>
      <c r="C236" s="138" t="s">
        <v>407</v>
      </c>
      <c r="D236" s="138" t="s">
        <v>208</v>
      </c>
      <c r="E236" s="139" t="s">
        <v>1964</v>
      </c>
      <c r="F236" s="140" t="s">
        <v>1965</v>
      </c>
      <c r="G236" s="141" t="s">
        <v>269</v>
      </c>
      <c r="H236" s="142">
        <v>4.4320000000000004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38</v>
      </c>
      <c r="P236" s="148">
        <f>O236*H236</f>
        <v>0</v>
      </c>
      <c r="Q236" s="148">
        <v>2.31684</v>
      </c>
      <c r="R236" s="148">
        <f>Q236*H236</f>
        <v>10.268234880000001</v>
      </c>
      <c r="S236" s="148">
        <v>0</v>
      </c>
      <c r="T236" s="149">
        <f>S236*H236</f>
        <v>0</v>
      </c>
      <c r="AR236" s="150" t="s">
        <v>236</v>
      </c>
      <c r="AT236" s="150" t="s">
        <v>208</v>
      </c>
      <c r="AU236" s="150" t="s">
        <v>91</v>
      </c>
      <c r="AY236" s="17" t="s">
        <v>207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91</v>
      </c>
      <c r="BK236" s="151">
        <f>ROUND(I236*H236,2)</f>
        <v>0</v>
      </c>
      <c r="BL236" s="17" t="s">
        <v>236</v>
      </c>
      <c r="BM236" s="150" t="s">
        <v>1966</v>
      </c>
    </row>
    <row r="237" spans="2:65" s="1" customFormat="1" ht="28.8" x14ac:dyDescent="0.2">
      <c r="B237" s="32"/>
      <c r="D237" s="153" t="s">
        <v>220</v>
      </c>
      <c r="F237" s="238" t="s">
        <v>1967</v>
      </c>
      <c r="I237" s="161"/>
      <c r="L237" s="32"/>
      <c r="M237" s="162"/>
      <c r="T237" s="59"/>
      <c r="AT237" s="17" t="s">
        <v>220</v>
      </c>
      <c r="AU237" s="17" t="s">
        <v>91</v>
      </c>
    </row>
    <row r="238" spans="2:65" s="11" customFormat="1" ht="20.399999999999999" x14ac:dyDescent="0.2">
      <c r="B238" s="152"/>
      <c r="D238" s="153" t="s">
        <v>214</v>
      </c>
      <c r="E238" s="154" t="s">
        <v>1</v>
      </c>
      <c r="F238" s="155" t="s">
        <v>1968</v>
      </c>
      <c r="H238" s="156">
        <v>4.4320000000000004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80</v>
      </c>
      <c r="AY238" s="154" t="s">
        <v>207</v>
      </c>
    </row>
    <row r="239" spans="2:65" s="1" customFormat="1" ht="21.75" customHeight="1" x14ac:dyDescent="0.2">
      <c r="B239" s="137"/>
      <c r="C239" s="138" t="s">
        <v>413</v>
      </c>
      <c r="D239" s="138" t="s">
        <v>208</v>
      </c>
      <c r="E239" s="139" t="s">
        <v>1969</v>
      </c>
      <c r="F239" s="140" t="s">
        <v>1970</v>
      </c>
      <c r="G239" s="141" t="s">
        <v>269</v>
      </c>
      <c r="H239" s="142">
        <v>45.091000000000001</v>
      </c>
      <c r="I239" s="143"/>
      <c r="J239" s="144">
        <f>ROUND(I239*H239,2)</f>
        <v>0</v>
      </c>
      <c r="K239" s="145"/>
      <c r="L239" s="32"/>
      <c r="M239" s="146" t="s">
        <v>1</v>
      </c>
      <c r="N239" s="147" t="s">
        <v>38</v>
      </c>
      <c r="P239" s="148">
        <f>O239*H239</f>
        <v>0</v>
      </c>
      <c r="Q239" s="148">
        <v>2.3855499999999998</v>
      </c>
      <c r="R239" s="148">
        <f>Q239*H239</f>
        <v>107.56683504999999</v>
      </c>
      <c r="S239" s="148">
        <v>0</v>
      </c>
      <c r="T239" s="149">
        <f>S239*H239</f>
        <v>0</v>
      </c>
      <c r="AR239" s="150" t="s">
        <v>236</v>
      </c>
      <c r="AT239" s="150" t="s">
        <v>208</v>
      </c>
      <c r="AU239" s="150" t="s">
        <v>91</v>
      </c>
      <c r="AY239" s="17" t="s">
        <v>207</v>
      </c>
      <c r="BE239" s="151">
        <f>IF(N239="základná",J239,0)</f>
        <v>0</v>
      </c>
      <c r="BF239" s="151">
        <f>IF(N239="znížená",J239,0)</f>
        <v>0</v>
      </c>
      <c r="BG239" s="151">
        <f>IF(N239="zákl. prenesená",J239,0)</f>
        <v>0</v>
      </c>
      <c r="BH239" s="151">
        <f>IF(N239="zníž. prenesená",J239,0)</f>
        <v>0</v>
      </c>
      <c r="BI239" s="151">
        <f>IF(N239="nulová",J239,0)</f>
        <v>0</v>
      </c>
      <c r="BJ239" s="17" t="s">
        <v>91</v>
      </c>
      <c r="BK239" s="151">
        <f>ROUND(I239*H239,2)</f>
        <v>0</v>
      </c>
      <c r="BL239" s="17" t="s">
        <v>236</v>
      </c>
      <c r="BM239" s="150" t="s">
        <v>1971</v>
      </c>
    </row>
    <row r="240" spans="2:65" s="11" customFormat="1" ht="20.399999999999999" x14ac:dyDescent="0.2">
      <c r="B240" s="152"/>
      <c r="D240" s="153" t="s">
        <v>214</v>
      </c>
      <c r="E240" s="154" t="s">
        <v>1</v>
      </c>
      <c r="F240" s="155" t="s">
        <v>1972</v>
      </c>
      <c r="H240" s="156">
        <v>45.091000000000001</v>
      </c>
      <c r="I240" s="157"/>
      <c r="L240" s="152"/>
      <c r="M240" s="158"/>
      <c r="T240" s="159"/>
      <c r="AT240" s="154" t="s">
        <v>214</v>
      </c>
      <c r="AU240" s="154" t="s">
        <v>91</v>
      </c>
      <c r="AV240" s="11" t="s">
        <v>91</v>
      </c>
      <c r="AW240" s="11" t="s">
        <v>29</v>
      </c>
      <c r="AX240" s="11" t="s">
        <v>80</v>
      </c>
      <c r="AY240" s="154" t="s">
        <v>207</v>
      </c>
    </row>
    <row r="241" spans="2:65" s="1" customFormat="1" ht="21.75" customHeight="1" x14ac:dyDescent="0.2">
      <c r="B241" s="137"/>
      <c r="C241" s="138" t="s">
        <v>430</v>
      </c>
      <c r="D241" s="138" t="s">
        <v>208</v>
      </c>
      <c r="E241" s="139" t="s">
        <v>1973</v>
      </c>
      <c r="F241" s="140" t="s">
        <v>1974</v>
      </c>
      <c r="G241" s="141" t="s">
        <v>235</v>
      </c>
      <c r="H241" s="142">
        <v>57.63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38</v>
      </c>
      <c r="P241" s="148">
        <f>O241*H241</f>
        <v>0</v>
      </c>
      <c r="Q241" s="148">
        <v>5.1549999999999999E-2</v>
      </c>
      <c r="R241" s="148">
        <f>Q241*H241</f>
        <v>2.9708265000000003</v>
      </c>
      <c r="S241" s="148">
        <v>0</v>
      </c>
      <c r="T241" s="149">
        <f>S241*H241</f>
        <v>0</v>
      </c>
      <c r="AR241" s="150" t="s">
        <v>236</v>
      </c>
      <c r="AT241" s="150" t="s">
        <v>208</v>
      </c>
      <c r="AU241" s="150" t="s">
        <v>91</v>
      </c>
      <c r="AY241" s="17" t="s">
        <v>207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91</v>
      </c>
      <c r="BK241" s="151">
        <f>ROUND(I241*H241,2)</f>
        <v>0</v>
      </c>
      <c r="BL241" s="17" t="s">
        <v>236</v>
      </c>
      <c r="BM241" s="150" t="s">
        <v>1975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1976</v>
      </c>
      <c r="H242" s="156">
        <v>57.63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21.75" customHeight="1" x14ac:dyDescent="0.2">
      <c r="B243" s="137"/>
      <c r="C243" s="138" t="s">
        <v>436</v>
      </c>
      <c r="D243" s="138" t="s">
        <v>208</v>
      </c>
      <c r="E243" s="139" t="s">
        <v>1977</v>
      </c>
      <c r="F243" s="140" t="s">
        <v>1978</v>
      </c>
      <c r="G243" s="141" t="s">
        <v>235</v>
      </c>
      <c r="H243" s="142">
        <v>57.63</v>
      </c>
      <c r="I243" s="143"/>
      <c r="J243" s="144">
        <f>ROUND(I243*H243,2)</f>
        <v>0</v>
      </c>
      <c r="K243" s="145"/>
      <c r="L243" s="32"/>
      <c r="M243" s="146" t="s">
        <v>1</v>
      </c>
      <c r="N243" s="147" t="s">
        <v>38</v>
      </c>
      <c r="P243" s="148">
        <f>O243*H243</f>
        <v>0</v>
      </c>
      <c r="Q243" s="148">
        <v>2.0000000000000002E-5</v>
      </c>
      <c r="R243" s="148">
        <f>Q243*H243</f>
        <v>1.1526000000000002E-3</v>
      </c>
      <c r="S243" s="148">
        <v>0</v>
      </c>
      <c r="T243" s="149">
        <f>S243*H243</f>
        <v>0</v>
      </c>
      <c r="AR243" s="150" t="s">
        <v>236</v>
      </c>
      <c r="AT243" s="150" t="s">
        <v>208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1979</v>
      </c>
    </row>
    <row r="244" spans="2:65" s="11" customFormat="1" x14ac:dyDescent="0.2">
      <c r="B244" s="152"/>
      <c r="D244" s="153" t="s">
        <v>214</v>
      </c>
      <c r="E244" s="154" t="s">
        <v>1</v>
      </c>
      <c r="F244" s="155" t="s">
        <v>1976</v>
      </c>
      <c r="H244" s="156">
        <v>57.63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29</v>
      </c>
      <c r="AX244" s="11" t="s">
        <v>80</v>
      </c>
      <c r="AY244" s="154" t="s">
        <v>207</v>
      </c>
    </row>
    <row r="245" spans="2:65" s="1" customFormat="1" ht="24.15" customHeight="1" x14ac:dyDescent="0.2">
      <c r="B245" s="137"/>
      <c r="C245" s="138" t="s">
        <v>442</v>
      </c>
      <c r="D245" s="138" t="s">
        <v>208</v>
      </c>
      <c r="E245" s="139" t="s">
        <v>1980</v>
      </c>
      <c r="F245" s="140" t="s">
        <v>1981</v>
      </c>
      <c r="G245" s="141" t="s">
        <v>469</v>
      </c>
      <c r="H245" s="142">
        <v>9.0180000000000007</v>
      </c>
      <c r="I245" s="143"/>
      <c r="J245" s="144">
        <f>ROUND(I245*H245,2)</f>
        <v>0</v>
      </c>
      <c r="K245" s="145"/>
      <c r="L245" s="32"/>
      <c r="M245" s="146" t="s">
        <v>1</v>
      </c>
      <c r="N245" s="147" t="s">
        <v>38</v>
      </c>
      <c r="P245" s="148">
        <f>O245*H245</f>
        <v>0</v>
      </c>
      <c r="Q245" s="148">
        <v>1.03704</v>
      </c>
      <c r="R245" s="148">
        <f>Q245*H245</f>
        <v>9.3520267199999996</v>
      </c>
      <c r="S245" s="148">
        <v>0</v>
      </c>
      <c r="T245" s="149">
        <f>S245*H245</f>
        <v>0</v>
      </c>
      <c r="AR245" s="150" t="s">
        <v>236</v>
      </c>
      <c r="AT245" s="150" t="s">
        <v>208</v>
      </c>
      <c r="AU245" s="150" t="s">
        <v>91</v>
      </c>
      <c r="AY245" s="17" t="s">
        <v>207</v>
      </c>
      <c r="BE245" s="151">
        <f>IF(N245="základná",J245,0)</f>
        <v>0</v>
      </c>
      <c r="BF245" s="151">
        <f>IF(N245="znížená",J245,0)</f>
        <v>0</v>
      </c>
      <c r="BG245" s="151">
        <f>IF(N245="zákl. prenesená",J245,0)</f>
        <v>0</v>
      </c>
      <c r="BH245" s="151">
        <f>IF(N245="zníž. prenesená",J245,0)</f>
        <v>0</v>
      </c>
      <c r="BI245" s="151">
        <f>IF(N245="nulová",J245,0)</f>
        <v>0</v>
      </c>
      <c r="BJ245" s="17" t="s">
        <v>91</v>
      </c>
      <c r="BK245" s="151">
        <f>ROUND(I245*H245,2)</f>
        <v>0</v>
      </c>
      <c r="BL245" s="17" t="s">
        <v>236</v>
      </c>
      <c r="BM245" s="150" t="s">
        <v>1982</v>
      </c>
    </row>
    <row r="246" spans="2:65" s="1" customFormat="1" ht="19.2" x14ac:dyDescent="0.2">
      <c r="B246" s="32"/>
      <c r="D246" s="153" t="s">
        <v>220</v>
      </c>
      <c r="F246" s="160" t="s">
        <v>1983</v>
      </c>
      <c r="I246" s="161"/>
      <c r="L246" s="32"/>
      <c r="M246" s="162"/>
      <c r="T246" s="59"/>
      <c r="AT246" s="17" t="s">
        <v>220</v>
      </c>
      <c r="AU246" s="17" t="s">
        <v>91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1984</v>
      </c>
      <c r="H247" s="156">
        <v>9.0180000000000007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80</v>
      </c>
      <c r="AY247" s="154" t="s">
        <v>207</v>
      </c>
    </row>
    <row r="248" spans="2:65" s="1" customFormat="1" ht="37.799999999999997" customHeight="1" x14ac:dyDescent="0.2">
      <c r="B248" s="137"/>
      <c r="C248" s="138" t="s">
        <v>451</v>
      </c>
      <c r="D248" s="194" t="s">
        <v>208</v>
      </c>
      <c r="E248" s="139" t="s">
        <v>1985</v>
      </c>
      <c r="F248" s="140" t="s">
        <v>1986</v>
      </c>
      <c r="G248" s="141" t="s">
        <v>235</v>
      </c>
      <c r="H248" s="142">
        <v>116.85</v>
      </c>
      <c r="I248" s="143"/>
      <c r="J248" s="144">
        <f>ROUND(I248*H248,2)</f>
        <v>0</v>
      </c>
      <c r="K248" s="145"/>
      <c r="L248" s="32"/>
      <c r="M248" s="146" t="s">
        <v>1</v>
      </c>
      <c r="N248" s="147" t="s">
        <v>38</v>
      </c>
      <c r="P248" s="148">
        <f>O248*H248</f>
        <v>0</v>
      </c>
      <c r="Q248" s="148">
        <v>0.35</v>
      </c>
      <c r="R248" s="148">
        <f>Q248*H248</f>
        <v>40.897499999999994</v>
      </c>
      <c r="S248" s="148">
        <v>0</v>
      </c>
      <c r="T248" s="149">
        <f>S248*H248</f>
        <v>0</v>
      </c>
      <c r="AR248" s="150" t="s">
        <v>236</v>
      </c>
      <c r="AT248" s="150" t="s">
        <v>208</v>
      </c>
      <c r="AU248" s="150" t="s">
        <v>91</v>
      </c>
      <c r="AY248" s="17" t="s">
        <v>207</v>
      </c>
      <c r="BE248" s="151">
        <f>IF(N248="základná",J248,0)</f>
        <v>0</v>
      </c>
      <c r="BF248" s="151">
        <f>IF(N248="znížená",J248,0)</f>
        <v>0</v>
      </c>
      <c r="BG248" s="151">
        <f>IF(N248="zákl. prenesená",J248,0)</f>
        <v>0</v>
      </c>
      <c r="BH248" s="151">
        <f>IF(N248="zníž. prenesená",J248,0)</f>
        <v>0</v>
      </c>
      <c r="BI248" s="151">
        <f>IF(N248="nulová",J248,0)</f>
        <v>0</v>
      </c>
      <c r="BJ248" s="17" t="s">
        <v>91</v>
      </c>
      <c r="BK248" s="151">
        <f>ROUND(I248*H248,2)</f>
        <v>0</v>
      </c>
      <c r="BL248" s="17" t="s">
        <v>236</v>
      </c>
      <c r="BM248" s="150" t="s">
        <v>1987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1988</v>
      </c>
      <c r="H249" s="156">
        <v>63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72</v>
      </c>
      <c r="AY249" s="154" t="s">
        <v>207</v>
      </c>
    </row>
    <row r="250" spans="2:65" s="11" customFormat="1" x14ac:dyDescent="0.2">
      <c r="B250" s="152"/>
      <c r="D250" s="153" t="s">
        <v>214</v>
      </c>
      <c r="E250" s="154" t="s">
        <v>1</v>
      </c>
      <c r="F250" s="155" t="s">
        <v>1989</v>
      </c>
      <c r="H250" s="156">
        <v>53.85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29</v>
      </c>
      <c r="AX250" s="11" t="s">
        <v>72</v>
      </c>
      <c r="AY250" s="154" t="s">
        <v>207</v>
      </c>
    </row>
    <row r="251" spans="2:65" s="14" customFormat="1" x14ac:dyDescent="0.2">
      <c r="B251" s="178"/>
      <c r="D251" s="153" t="s">
        <v>214</v>
      </c>
      <c r="E251" s="179" t="s">
        <v>1</v>
      </c>
      <c r="F251" s="180" t="s">
        <v>243</v>
      </c>
      <c r="H251" s="181">
        <v>116.85</v>
      </c>
      <c r="I251" s="182"/>
      <c r="L251" s="178"/>
      <c r="M251" s="183"/>
      <c r="T251" s="184"/>
      <c r="AT251" s="179" t="s">
        <v>214</v>
      </c>
      <c r="AU251" s="179" t="s">
        <v>91</v>
      </c>
      <c r="AV251" s="14" t="s">
        <v>236</v>
      </c>
      <c r="AW251" s="14" t="s">
        <v>29</v>
      </c>
      <c r="AX251" s="14" t="s">
        <v>80</v>
      </c>
      <c r="AY251" s="179" t="s">
        <v>207</v>
      </c>
    </row>
    <row r="252" spans="2:65" s="1" customFormat="1" ht="24.15" customHeight="1" x14ac:dyDescent="0.2">
      <c r="B252" s="137"/>
      <c r="C252" s="138" t="s">
        <v>455</v>
      </c>
      <c r="D252" s="138" t="s">
        <v>208</v>
      </c>
      <c r="E252" s="227" t="s">
        <v>1990</v>
      </c>
      <c r="F252" s="228" t="s">
        <v>1991</v>
      </c>
      <c r="G252" s="229" t="s">
        <v>235</v>
      </c>
      <c r="H252" s="230">
        <v>1720.692</v>
      </c>
      <c r="I252" s="143"/>
      <c r="J252" s="144">
        <f>ROUND(I252*H252,2)</f>
        <v>0</v>
      </c>
      <c r="K252" s="145"/>
      <c r="L252" s="32"/>
      <c r="M252" s="146" t="s">
        <v>1</v>
      </c>
      <c r="N252" s="147" t="s">
        <v>38</v>
      </c>
      <c r="P252" s="148">
        <f>O252*H252</f>
        <v>0</v>
      </c>
      <c r="Q252" s="148">
        <v>0.35</v>
      </c>
      <c r="R252" s="148">
        <f>Q252*H252</f>
        <v>602.24219999999991</v>
      </c>
      <c r="S252" s="148">
        <v>0</v>
      </c>
      <c r="T252" s="149">
        <f>S252*H252</f>
        <v>0</v>
      </c>
      <c r="AR252" s="150" t="s">
        <v>236</v>
      </c>
      <c r="AT252" s="150" t="s">
        <v>208</v>
      </c>
      <c r="AU252" s="150" t="s">
        <v>91</v>
      </c>
      <c r="AY252" s="17" t="s">
        <v>207</v>
      </c>
      <c r="BE252" s="151">
        <f>IF(N252="základná",J252,0)</f>
        <v>0</v>
      </c>
      <c r="BF252" s="151">
        <f>IF(N252="znížená",J252,0)</f>
        <v>0</v>
      </c>
      <c r="BG252" s="151">
        <f>IF(N252="zákl. prenesená",J252,0)</f>
        <v>0</v>
      </c>
      <c r="BH252" s="151">
        <f>IF(N252="zníž. prenesená",J252,0)</f>
        <v>0</v>
      </c>
      <c r="BI252" s="151">
        <f>IF(N252="nulová",J252,0)</f>
        <v>0</v>
      </c>
      <c r="BJ252" s="17" t="s">
        <v>91</v>
      </c>
      <c r="BK252" s="151">
        <f>ROUND(I252*H252,2)</f>
        <v>0</v>
      </c>
      <c r="BL252" s="17" t="s">
        <v>236</v>
      </c>
      <c r="BM252" s="150" t="s">
        <v>1992</v>
      </c>
    </row>
    <row r="253" spans="2:65" s="1" customFormat="1" ht="86.4" x14ac:dyDescent="0.2">
      <c r="B253" s="32"/>
      <c r="D253" s="153" t="s">
        <v>220</v>
      </c>
      <c r="F253" s="160" t="s">
        <v>1993</v>
      </c>
      <c r="I253" s="161"/>
      <c r="L253" s="32"/>
      <c r="M253" s="162"/>
      <c r="T253" s="59"/>
      <c r="AT253" s="17" t="s">
        <v>220</v>
      </c>
      <c r="AU253" s="17" t="s">
        <v>91</v>
      </c>
    </row>
    <row r="254" spans="2:65" s="11" customFormat="1" ht="20.399999999999999" x14ac:dyDescent="0.2">
      <c r="B254" s="152"/>
      <c r="D254" s="153" t="s">
        <v>214</v>
      </c>
      <c r="E254" s="154" t="s">
        <v>1</v>
      </c>
      <c r="F254" s="155" t="s">
        <v>1994</v>
      </c>
      <c r="H254" s="156">
        <v>925.95600000000002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29</v>
      </c>
      <c r="AX254" s="11" t="s">
        <v>72</v>
      </c>
      <c r="AY254" s="154" t="s">
        <v>207</v>
      </c>
    </row>
    <row r="255" spans="2:65" s="11" customFormat="1" ht="20.399999999999999" x14ac:dyDescent="0.2">
      <c r="B255" s="152"/>
      <c r="D255" s="153" t="s">
        <v>214</v>
      </c>
      <c r="E255" s="154" t="s">
        <v>1</v>
      </c>
      <c r="F255" s="155" t="s">
        <v>1995</v>
      </c>
      <c r="H255" s="156">
        <v>794.73599999999999</v>
      </c>
      <c r="I255" s="157"/>
      <c r="L255" s="152"/>
      <c r="M255" s="158"/>
      <c r="T255" s="159"/>
      <c r="AT255" s="154" t="s">
        <v>214</v>
      </c>
      <c r="AU255" s="154" t="s">
        <v>91</v>
      </c>
      <c r="AV255" s="11" t="s">
        <v>91</v>
      </c>
      <c r="AW255" s="11" t="s">
        <v>29</v>
      </c>
      <c r="AX255" s="11" t="s">
        <v>72</v>
      </c>
      <c r="AY255" s="154" t="s">
        <v>207</v>
      </c>
    </row>
    <row r="256" spans="2:65" s="14" customFormat="1" x14ac:dyDescent="0.2">
      <c r="B256" s="178"/>
      <c r="D256" s="153" t="s">
        <v>214</v>
      </c>
      <c r="E256" s="179" t="s">
        <v>1</v>
      </c>
      <c r="F256" s="180" t="s">
        <v>243</v>
      </c>
      <c r="H256" s="181">
        <v>1720.692</v>
      </c>
      <c r="I256" s="182"/>
      <c r="L256" s="178"/>
      <c r="M256" s="183"/>
      <c r="T256" s="184"/>
      <c r="AT256" s="179" t="s">
        <v>214</v>
      </c>
      <c r="AU256" s="179" t="s">
        <v>91</v>
      </c>
      <c r="AV256" s="14" t="s">
        <v>236</v>
      </c>
      <c r="AW256" s="14" t="s">
        <v>29</v>
      </c>
      <c r="AX256" s="14" t="s">
        <v>80</v>
      </c>
      <c r="AY256" s="179" t="s">
        <v>207</v>
      </c>
    </row>
    <row r="257" spans="2:65" s="1" customFormat="1" ht="24.15" customHeight="1" x14ac:dyDescent="0.2">
      <c r="B257" s="137"/>
      <c r="C257" s="138" t="s">
        <v>461</v>
      </c>
      <c r="D257" s="138" t="s">
        <v>208</v>
      </c>
      <c r="E257" s="139" t="s">
        <v>1996</v>
      </c>
      <c r="F257" s="140" t="s">
        <v>1997</v>
      </c>
      <c r="G257" s="141" t="s">
        <v>269</v>
      </c>
      <c r="H257" s="142">
        <v>212.72</v>
      </c>
      <c r="I257" s="143"/>
      <c r="J257" s="144">
        <f>ROUND(I257*H257,2)</f>
        <v>0</v>
      </c>
      <c r="K257" s="145"/>
      <c r="L257" s="32"/>
      <c r="M257" s="146" t="s">
        <v>1</v>
      </c>
      <c r="N257" s="147" t="s">
        <v>38</v>
      </c>
      <c r="P257" s="148">
        <f>O257*H257</f>
        <v>0</v>
      </c>
      <c r="Q257" s="148">
        <v>2.3225600000000002</v>
      </c>
      <c r="R257" s="148">
        <f>Q257*H257</f>
        <v>494.05496320000003</v>
      </c>
      <c r="S257" s="148">
        <v>0</v>
      </c>
      <c r="T257" s="149">
        <f>S257*H257</f>
        <v>0</v>
      </c>
      <c r="AR257" s="150" t="s">
        <v>236</v>
      </c>
      <c r="AT257" s="150" t="s">
        <v>208</v>
      </c>
      <c r="AU257" s="150" t="s">
        <v>91</v>
      </c>
      <c r="AY257" s="17" t="s">
        <v>207</v>
      </c>
      <c r="BE257" s="151">
        <f>IF(N257="základná",J257,0)</f>
        <v>0</v>
      </c>
      <c r="BF257" s="151">
        <f>IF(N257="znížená",J257,0)</f>
        <v>0</v>
      </c>
      <c r="BG257" s="151">
        <f>IF(N257="zákl. prenesená",J257,0)</f>
        <v>0</v>
      </c>
      <c r="BH257" s="151">
        <f>IF(N257="zníž. prenesená",J257,0)</f>
        <v>0</v>
      </c>
      <c r="BI257" s="151">
        <f>IF(N257="nulová",J257,0)</f>
        <v>0</v>
      </c>
      <c r="BJ257" s="17" t="s">
        <v>91</v>
      </c>
      <c r="BK257" s="151">
        <f>ROUND(I257*H257,2)</f>
        <v>0</v>
      </c>
      <c r="BL257" s="17" t="s">
        <v>236</v>
      </c>
      <c r="BM257" s="150" t="s">
        <v>1998</v>
      </c>
    </row>
    <row r="258" spans="2:65" s="1" customFormat="1" ht="28.8" x14ac:dyDescent="0.2">
      <c r="B258" s="32"/>
      <c r="D258" s="153" t="s">
        <v>220</v>
      </c>
      <c r="F258" s="160" t="s">
        <v>1999</v>
      </c>
      <c r="I258" s="161"/>
      <c r="L258" s="32"/>
      <c r="M258" s="162"/>
      <c r="T258" s="59"/>
      <c r="AT258" s="17" t="s">
        <v>220</v>
      </c>
      <c r="AU258" s="17" t="s">
        <v>91</v>
      </c>
    </row>
    <row r="259" spans="2:65" s="11" customFormat="1" x14ac:dyDescent="0.2">
      <c r="B259" s="152"/>
      <c r="D259" s="153" t="s">
        <v>214</v>
      </c>
      <c r="E259" s="154" t="s">
        <v>1</v>
      </c>
      <c r="F259" s="155" t="s">
        <v>2000</v>
      </c>
      <c r="H259" s="156">
        <v>80.965999999999994</v>
      </c>
      <c r="I259" s="157"/>
      <c r="L259" s="152"/>
      <c r="M259" s="158"/>
      <c r="T259" s="159"/>
      <c r="AT259" s="154" t="s">
        <v>214</v>
      </c>
      <c r="AU259" s="154" t="s">
        <v>91</v>
      </c>
      <c r="AV259" s="11" t="s">
        <v>91</v>
      </c>
      <c r="AW259" s="11" t="s">
        <v>29</v>
      </c>
      <c r="AX259" s="11" t="s">
        <v>72</v>
      </c>
      <c r="AY259" s="154" t="s">
        <v>207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2001</v>
      </c>
      <c r="H260" s="156">
        <v>18.097999999999999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72</v>
      </c>
      <c r="AY260" s="154" t="s">
        <v>207</v>
      </c>
    </row>
    <row r="261" spans="2:65" s="11" customFormat="1" x14ac:dyDescent="0.2">
      <c r="B261" s="152"/>
      <c r="D261" s="153" t="s">
        <v>214</v>
      </c>
      <c r="E261" s="154" t="s">
        <v>1</v>
      </c>
      <c r="F261" s="155" t="s">
        <v>2002</v>
      </c>
      <c r="H261" s="156">
        <v>9.9049999999999994</v>
      </c>
      <c r="I261" s="157"/>
      <c r="L261" s="152"/>
      <c r="M261" s="158"/>
      <c r="T261" s="159"/>
      <c r="AT261" s="154" t="s">
        <v>214</v>
      </c>
      <c r="AU261" s="154" t="s">
        <v>91</v>
      </c>
      <c r="AV261" s="11" t="s">
        <v>91</v>
      </c>
      <c r="AW261" s="11" t="s">
        <v>29</v>
      </c>
      <c r="AX261" s="11" t="s">
        <v>72</v>
      </c>
      <c r="AY261" s="154" t="s">
        <v>207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2003</v>
      </c>
      <c r="H262" s="156">
        <v>76.769000000000005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72</v>
      </c>
      <c r="AY262" s="154" t="s">
        <v>207</v>
      </c>
    </row>
    <row r="263" spans="2:65" s="11" customFormat="1" x14ac:dyDescent="0.2">
      <c r="B263" s="152"/>
      <c r="D263" s="153" t="s">
        <v>214</v>
      </c>
      <c r="E263" s="154" t="s">
        <v>1</v>
      </c>
      <c r="F263" s="155" t="s">
        <v>2004</v>
      </c>
      <c r="H263" s="156">
        <v>17.126000000000001</v>
      </c>
      <c r="I263" s="157"/>
      <c r="L263" s="152"/>
      <c r="M263" s="158"/>
      <c r="T263" s="159"/>
      <c r="AT263" s="154" t="s">
        <v>214</v>
      </c>
      <c r="AU263" s="154" t="s">
        <v>91</v>
      </c>
      <c r="AV263" s="11" t="s">
        <v>91</v>
      </c>
      <c r="AW263" s="11" t="s">
        <v>29</v>
      </c>
      <c r="AX263" s="11" t="s">
        <v>72</v>
      </c>
      <c r="AY263" s="154" t="s">
        <v>207</v>
      </c>
    </row>
    <row r="264" spans="2:65" s="11" customFormat="1" x14ac:dyDescent="0.2">
      <c r="B264" s="152"/>
      <c r="D264" s="153" t="s">
        <v>214</v>
      </c>
      <c r="E264" s="154" t="s">
        <v>1</v>
      </c>
      <c r="F264" s="155" t="s">
        <v>2005</v>
      </c>
      <c r="H264" s="156">
        <v>9.8559999999999999</v>
      </c>
      <c r="I264" s="157"/>
      <c r="L264" s="152"/>
      <c r="M264" s="158"/>
      <c r="T264" s="159"/>
      <c r="AT264" s="154" t="s">
        <v>214</v>
      </c>
      <c r="AU264" s="154" t="s">
        <v>91</v>
      </c>
      <c r="AV264" s="11" t="s">
        <v>91</v>
      </c>
      <c r="AW264" s="11" t="s">
        <v>29</v>
      </c>
      <c r="AX264" s="11" t="s">
        <v>72</v>
      </c>
      <c r="AY264" s="154" t="s">
        <v>207</v>
      </c>
    </row>
    <row r="265" spans="2:65" s="14" customFormat="1" x14ac:dyDescent="0.2">
      <c r="B265" s="178"/>
      <c r="D265" s="153" t="s">
        <v>214</v>
      </c>
      <c r="E265" s="179" t="s">
        <v>1</v>
      </c>
      <c r="F265" s="180" t="s">
        <v>243</v>
      </c>
      <c r="H265" s="181">
        <v>212.72</v>
      </c>
      <c r="I265" s="182"/>
      <c r="L265" s="178"/>
      <c r="M265" s="183"/>
      <c r="T265" s="184"/>
      <c r="AT265" s="179" t="s">
        <v>214</v>
      </c>
      <c r="AU265" s="179" t="s">
        <v>91</v>
      </c>
      <c r="AV265" s="14" t="s">
        <v>236</v>
      </c>
      <c r="AW265" s="14" t="s">
        <v>29</v>
      </c>
      <c r="AX265" s="14" t="s">
        <v>80</v>
      </c>
      <c r="AY265" s="179" t="s">
        <v>207</v>
      </c>
    </row>
    <row r="266" spans="2:65" s="1" customFormat="1" ht="21.75" customHeight="1" x14ac:dyDescent="0.2">
      <c r="B266" s="137"/>
      <c r="C266" s="138" t="s">
        <v>466</v>
      </c>
      <c r="D266" s="138" t="s">
        <v>208</v>
      </c>
      <c r="E266" s="139" t="s">
        <v>2006</v>
      </c>
      <c r="F266" s="140" t="s">
        <v>2007</v>
      </c>
      <c r="G266" s="141" t="s">
        <v>269</v>
      </c>
      <c r="H266" s="142">
        <v>47.066000000000003</v>
      </c>
      <c r="I266" s="143"/>
      <c r="J266" s="144">
        <f>ROUND(I266*H266,2)</f>
        <v>0</v>
      </c>
      <c r="K266" s="145"/>
      <c r="L266" s="32"/>
      <c r="M266" s="146" t="s">
        <v>1</v>
      </c>
      <c r="N266" s="147" t="s">
        <v>38</v>
      </c>
      <c r="P266" s="148">
        <f>O266*H266</f>
        <v>0</v>
      </c>
      <c r="Q266" s="148">
        <v>2.3618899999999998</v>
      </c>
      <c r="R266" s="148">
        <f>Q266*H266</f>
        <v>111.16471473999999</v>
      </c>
      <c r="S266" s="148">
        <v>0</v>
      </c>
      <c r="T266" s="149">
        <f>S266*H266</f>
        <v>0</v>
      </c>
      <c r="AR266" s="150" t="s">
        <v>236</v>
      </c>
      <c r="AT266" s="150" t="s">
        <v>208</v>
      </c>
      <c r="AU266" s="150" t="s">
        <v>91</v>
      </c>
      <c r="AY266" s="17" t="s">
        <v>207</v>
      </c>
      <c r="BE266" s="151">
        <f>IF(N266="základná",J266,0)</f>
        <v>0</v>
      </c>
      <c r="BF266" s="151">
        <f>IF(N266="znížená",J266,0)</f>
        <v>0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7" t="s">
        <v>91</v>
      </c>
      <c r="BK266" s="151">
        <f>ROUND(I266*H266,2)</f>
        <v>0</v>
      </c>
      <c r="BL266" s="17" t="s">
        <v>236</v>
      </c>
      <c r="BM266" s="150" t="s">
        <v>2008</v>
      </c>
    </row>
    <row r="267" spans="2:65" s="11" customFormat="1" x14ac:dyDescent="0.2">
      <c r="B267" s="152"/>
      <c r="D267" s="153" t="s">
        <v>214</v>
      </c>
      <c r="E267" s="154" t="s">
        <v>1</v>
      </c>
      <c r="F267" s="155" t="s">
        <v>2009</v>
      </c>
      <c r="H267" s="156">
        <v>47.066000000000003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80</v>
      </c>
      <c r="AY267" s="154" t="s">
        <v>207</v>
      </c>
    </row>
    <row r="268" spans="2:65" s="1" customFormat="1" ht="24.15" customHeight="1" x14ac:dyDescent="0.2">
      <c r="B268" s="137"/>
      <c r="C268" s="138" t="s">
        <v>473</v>
      </c>
      <c r="D268" s="138" t="s">
        <v>208</v>
      </c>
      <c r="E268" s="139" t="s">
        <v>2010</v>
      </c>
      <c r="F268" s="140" t="s">
        <v>2011</v>
      </c>
      <c r="G268" s="141" t="s">
        <v>235</v>
      </c>
      <c r="H268" s="142">
        <v>760.65800000000002</v>
      </c>
      <c r="I268" s="143"/>
      <c r="J268" s="144">
        <f>ROUND(I268*H268,2)</f>
        <v>0</v>
      </c>
      <c r="K268" s="145"/>
      <c r="L268" s="32"/>
      <c r="M268" s="146" t="s">
        <v>1</v>
      </c>
      <c r="N268" s="147" t="s">
        <v>38</v>
      </c>
      <c r="P268" s="148">
        <f>O268*H268</f>
        <v>0</v>
      </c>
      <c r="Q268" s="148">
        <v>8.2500000000000004E-3</v>
      </c>
      <c r="R268" s="148">
        <f>Q268*H268</f>
        <v>6.2754285000000003</v>
      </c>
      <c r="S268" s="148">
        <v>0</v>
      </c>
      <c r="T268" s="149">
        <f>S268*H268</f>
        <v>0</v>
      </c>
      <c r="AR268" s="150" t="s">
        <v>236</v>
      </c>
      <c r="AT268" s="150" t="s">
        <v>208</v>
      </c>
      <c r="AU268" s="150" t="s">
        <v>91</v>
      </c>
      <c r="AY268" s="17" t="s">
        <v>207</v>
      </c>
      <c r="BE268" s="151">
        <f>IF(N268="základná",J268,0)</f>
        <v>0</v>
      </c>
      <c r="BF268" s="151">
        <f>IF(N268="znížená",J268,0)</f>
        <v>0</v>
      </c>
      <c r="BG268" s="151">
        <f>IF(N268="zákl. prenesená",J268,0)</f>
        <v>0</v>
      </c>
      <c r="BH268" s="151">
        <f>IF(N268="zníž. prenesená",J268,0)</f>
        <v>0</v>
      </c>
      <c r="BI268" s="151">
        <f>IF(N268="nulová",J268,0)</f>
        <v>0</v>
      </c>
      <c r="BJ268" s="17" t="s">
        <v>91</v>
      </c>
      <c r="BK268" s="151">
        <f>ROUND(I268*H268,2)</f>
        <v>0</v>
      </c>
      <c r="BL268" s="17" t="s">
        <v>236</v>
      </c>
      <c r="BM268" s="150" t="s">
        <v>2012</v>
      </c>
    </row>
    <row r="269" spans="2:65" s="11" customFormat="1" x14ac:dyDescent="0.2">
      <c r="B269" s="152"/>
      <c r="D269" s="153" t="s">
        <v>214</v>
      </c>
      <c r="E269" s="154" t="s">
        <v>1</v>
      </c>
      <c r="F269" s="155" t="s">
        <v>2013</v>
      </c>
      <c r="H269" s="156">
        <v>221.28299999999999</v>
      </c>
      <c r="I269" s="157"/>
      <c r="L269" s="152"/>
      <c r="M269" s="158"/>
      <c r="T269" s="159"/>
      <c r="AT269" s="154" t="s">
        <v>214</v>
      </c>
      <c r="AU269" s="154" t="s">
        <v>91</v>
      </c>
      <c r="AV269" s="11" t="s">
        <v>91</v>
      </c>
      <c r="AW269" s="11" t="s">
        <v>29</v>
      </c>
      <c r="AX269" s="11" t="s">
        <v>72</v>
      </c>
      <c r="AY269" s="154" t="s">
        <v>207</v>
      </c>
    </row>
    <row r="270" spans="2:65" s="11" customFormat="1" x14ac:dyDescent="0.2">
      <c r="B270" s="152"/>
      <c r="D270" s="153" t="s">
        <v>214</v>
      </c>
      <c r="E270" s="154" t="s">
        <v>1</v>
      </c>
      <c r="F270" s="155" t="s">
        <v>2014</v>
      </c>
      <c r="H270" s="156">
        <v>89.587999999999994</v>
      </c>
      <c r="I270" s="157"/>
      <c r="L270" s="152"/>
      <c r="M270" s="158"/>
      <c r="T270" s="159"/>
      <c r="AT270" s="154" t="s">
        <v>214</v>
      </c>
      <c r="AU270" s="154" t="s">
        <v>91</v>
      </c>
      <c r="AV270" s="11" t="s">
        <v>91</v>
      </c>
      <c r="AW270" s="11" t="s">
        <v>29</v>
      </c>
      <c r="AX270" s="11" t="s">
        <v>72</v>
      </c>
      <c r="AY270" s="154" t="s">
        <v>207</v>
      </c>
    </row>
    <row r="271" spans="2:65" s="11" customFormat="1" x14ac:dyDescent="0.2">
      <c r="B271" s="152"/>
      <c r="D271" s="153" t="s">
        <v>214</v>
      </c>
      <c r="E271" s="154" t="s">
        <v>1</v>
      </c>
      <c r="F271" s="155" t="s">
        <v>2015</v>
      </c>
      <c r="H271" s="156">
        <v>210.99199999999999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72</v>
      </c>
      <c r="AY271" s="154" t="s">
        <v>207</v>
      </c>
    </row>
    <row r="272" spans="2:65" s="11" customFormat="1" x14ac:dyDescent="0.2">
      <c r="B272" s="152"/>
      <c r="D272" s="153" t="s">
        <v>214</v>
      </c>
      <c r="E272" s="154" t="s">
        <v>1</v>
      </c>
      <c r="F272" s="155" t="s">
        <v>2016</v>
      </c>
      <c r="H272" s="156">
        <v>85.358000000000004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5" customFormat="1" x14ac:dyDescent="0.2">
      <c r="B273" s="185"/>
      <c r="D273" s="153" t="s">
        <v>214</v>
      </c>
      <c r="E273" s="186" t="s">
        <v>1</v>
      </c>
      <c r="F273" s="187" t="s">
        <v>1952</v>
      </c>
      <c r="H273" s="188">
        <v>607.221</v>
      </c>
      <c r="I273" s="189"/>
      <c r="L273" s="185"/>
      <c r="M273" s="190"/>
      <c r="T273" s="191"/>
      <c r="AT273" s="186" t="s">
        <v>214</v>
      </c>
      <c r="AU273" s="186" t="s">
        <v>91</v>
      </c>
      <c r="AV273" s="15" t="s">
        <v>275</v>
      </c>
      <c r="AW273" s="15" t="s">
        <v>29</v>
      </c>
      <c r="AX273" s="15" t="s">
        <v>72</v>
      </c>
      <c r="AY273" s="186" t="s">
        <v>207</v>
      </c>
    </row>
    <row r="274" spans="2:65" s="11" customFormat="1" x14ac:dyDescent="0.2">
      <c r="B274" s="152"/>
      <c r="D274" s="153" t="s">
        <v>214</v>
      </c>
      <c r="E274" s="154" t="s">
        <v>1</v>
      </c>
      <c r="F274" s="155" t="s">
        <v>2017</v>
      </c>
      <c r="H274" s="156">
        <v>153.43700000000001</v>
      </c>
      <c r="I274" s="157"/>
      <c r="L274" s="152"/>
      <c r="M274" s="158"/>
      <c r="T274" s="159"/>
      <c r="AT274" s="154" t="s">
        <v>214</v>
      </c>
      <c r="AU274" s="154" t="s">
        <v>91</v>
      </c>
      <c r="AV274" s="11" t="s">
        <v>91</v>
      </c>
      <c r="AW274" s="11" t="s">
        <v>29</v>
      </c>
      <c r="AX274" s="11" t="s">
        <v>72</v>
      </c>
      <c r="AY274" s="154" t="s">
        <v>207</v>
      </c>
    </row>
    <row r="275" spans="2:65" s="15" customFormat="1" x14ac:dyDescent="0.2">
      <c r="B275" s="185"/>
      <c r="D275" s="153" t="s">
        <v>214</v>
      </c>
      <c r="E275" s="186" t="s">
        <v>1</v>
      </c>
      <c r="F275" s="187" t="s">
        <v>1952</v>
      </c>
      <c r="H275" s="188">
        <v>153.43700000000001</v>
      </c>
      <c r="I275" s="189"/>
      <c r="L275" s="185"/>
      <c r="M275" s="190"/>
      <c r="T275" s="191"/>
      <c r="AT275" s="186" t="s">
        <v>214</v>
      </c>
      <c r="AU275" s="186" t="s">
        <v>91</v>
      </c>
      <c r="AV275" s="15" t="s">
        <v>275</v>
      </c>
      <c r="AW275" s="15" t="s">
        <v>29</v>
      </c>
      <c r="AX275" s="15" t="s">
        <v>72</v>
      </c>
      <c r="AY275" s="186" t="s">
        <v>207</v>
      </c>
    </row>
    <row r="276" spans="2:65" s="14" customFormat="1" x14ac:dyDescent="0.2">
      <c r="B276" s="178"/>
      <c r="D276" s="153" t="s">
        <v>214</v>
      </c>
      <c r="E276" s="179" t="s">
        <v>1</v>
      </c>
      <c r="F276" s="180" t="s">
        <v>243</v>
      </c>
      <c r="H276" s="181">
        <v>760.65800000000002</v>
      </c>
      <c r="I276" s="182"/>
      <c r="L276" s="178"/>
      <c r="M276" s="183"/>
      <c r="T276" s="184"/>
      <c r="AT276" s="179" t="s">
        <v>214</v>
      </c>
      <c r="AU276" s="179" t="s">
        <v>91</v>
      </c>
      <c r="AV276" s="14" t="s">
        <v>236</v>
      </c>
      <c r="AW276" s="14" t="s">
        <v>29</v>
      </c>
      <c r="AX276" s="14" t="s">
        <v>80</v>
      </c>
      <c r="AY276" s="179" t="s">
        <v>207</v>
      </c>
    </row>
    <row r="277" spans="2:65" s="1" customFormat="1" ht="24.15" customHeight="1" x14ac:dyDescent="0.2">
      <c r="B277" s="137"/>
      <c r="C277" s="138" t="s">
        <v>479</v>
      </c>
      <c r="D277" s="138" t="s">
        <v>208</v>
      </c>
      <c r="E277" s="139" t="s">
        <v>2018</v>
      </c>
      <c r="F277" s="140" t="s">
        <v>2019</v>
      </c>
      <c r="G277" s="141" t="s">
        <v>235</v>
      </c>
      <c r="H277" s="142">
        <v>760.65800000000002</v>
      </c>
      <c r="I277" s="143"/>
      <c r="J277" s="144">
        <f>ROUND(I277*H277,2)</f>
        <v>0</v>
      </c>
      <c r="K277" s="145"/>
      <c r="L277" s="32"/>
      <c r="M277" s="146" t="s">
        <v>1</v>
      </c>
      <c r="N277" s="147" t="s">
        <v>38</v>
      </c>
      <c r="P277" s="148">
        <f>O277*H277</f>
        <v>0</v>
      </c>
      <c r="Q277" s="148">
        <v>1.23E-3</v>
      </c>
      <c r="R277" s="148">
        <f>Q277*H277</f>
        <v>0.93560933999999996</v>
      </c>
      <c r="S277" s="148">
        <v>0</v>
      </c>
      <c r="T277" s="149">
        <f>S277*H277</f>
        <v>0</v>
      </c>
      <c r="AR277" s="150" t="s">
        <v>236</v>
      </c>
      <c r="AT277" s="150" t="s">
        <v>208</v>
      </c>
      <c r="AU277" s="150" t="s">
        <v>91</v>
      </c>
      <c r="AY277" s="17" t="s">
        <v>207</v>
      </c>
      <c r="BE277" s="151">
        <f>IF(N277="základná",J277,0)</f>
        <v>0</v>
      </c>
      <c r="BF277" s="151">
        <f>IF(N277="znížená",J277,0)</f>
        <v>0</v>
      </c>
      <c r="BG277" s="151">
        <f>IF(N277="zákl. prenesená",J277,0)</f>
        <v>0</v>
      </c>
      <c r="BH277" s="151">
        <f>IF(N277="zníž. prenesená",J277,0)</f>
        <v>0</v>
      </c>
      <c r="BI277" s="151">
        <f>IF(N277="nulová",J277,0)</f>
        <v>0</v>
      </c>
      <c r="BJ277" s="17" t="s">
        <v>91</v>
      </c>
      <c r="BK277" s="151">
        <f>ROUND(I277*H277,2)</f>
        <v>0</v>
      </c>
      <c r="BL277" s="17" t="s">
        <v>236</v>
      </c>
      <c r="BM277" s="150" t="s">
        <v>2020</v>
      </c>
    </row>
    <row r="278" spans="2:65" s="11" customFormat="1" x14ac:dyDescent="0.2">
      <c r="B278" s="152"/>
      <c r="D278" s="153" t="s">
        <v>214</v>
      </c>
      <c r="E278" s="154" t="s">
        <v>1</v>
      </c>
      <c r="F278" s="155" t="s">
        <v>2013</v>
      </c>
      <c r="H278" s="156">
        <v>221.28299999999999</v>
      </c>
      <c r="I278" s="157"/>
      <c r="L278" s="152"/>
      <c r="M278" s="158"/>
      <c r="T278" s="159"/>
      <c r="AT278" s="154" t="s">
        <v>214</v>
      </c>
      <c r="AU278" s="154" t="s">
        <v>91</v>
      </c>
      <c r="AV278" s="11" t="s">
        <v>91</v>
      </c>
      <c r="AW278" s="11" t="s">
        <v>29</v>
      </c>
      <c r="AX278" s="11" t="s">
        <v>72</v>
      </c>
      <c r="AY278" s="154" t="s">
        <v>207</v>
      </c>
    </row>
    <row r="279" spans="2:65" s="11" customFormat="1" x14ac:dyDescent="0.2">
      <c r="B279" s="152"/>
      <c r="D279" s="153" t="s">
        <v>214</v>
      </c>
      <c r="E279" s="154" t="s">
        <v>1</v>
      </c>
      <c r="F279" s="155" t="s">
        <v>2014</v>
      </c>
      <c r="H279" s="156">
        <v>89.587999999999994</v>
      </c>
      <c r="I279" s="157"/>
      <c r="L279" s="152"/>
      <c r="M279" s="158"/>
      <c r="T279" s="159"/>
      <c r="AT279" s="154" t="s">
        <v>214</v>
      </c>
      <c r="AU279" s="154" t="s">
        <v>91</v>
      </c>
      <c r="AV279" s="11" t="s">
        <v>91</v>
      </c>
      <c r="AW279" s="11" t="s">
        <v>29</v>
      </c>
      <c r="AX279" s="11" t="s">
        <v>72</v>
      </c>
      <c r="AY279" s="154" t="s">
        <v>207</v>
      </c>
    </row>
    <row r="280" spans="2:65" s="11" customFormat="1" x14ac:dyDescent="0.2">
      <c r="B280" s="152"/>
      <c r="D280" s="153" t="s">
        <v>214</v>
      </c>
      <c r="E280" s="154" t="s">
        <v>1</v>
      </c>
      <c r="F280" s="155" t="s">
        <v>2015</v>
      </c>
      <c r="H280" s="156">
        <v>210.99199999999999</v>
      </c>
      <c r="I280" s="157"/>
      <c r="L280" s="152"/>
      <c r="M280" s="158"/>
      <c r="T280" s="159"/>
      <c r="AT280" s="154" t="s">
        <v>214</v>
      </c>
      <c r="AU280" s="154" t="s">
        <v>91</v>
      </c>
      <c r="AV280" s="11" t="s">
        <v>91</v>
      </c>
      <c r="AW280" s="11" t="s">
        <v>29</v>
      </c>
      <c r="AX280" s="11" t="s">
        <v>72</v>
      </c>
      <c r="AY280" s="154" t="s">
        <v>207</v>
      </c>
    </row>
    <row r="281" spans="2:65" s="11" customFormat="1" x14ac:dyDescent="0.2">
      <c r="B281" s="152"/>
      <c r="D281" s="153" t="s">
        <v>214</v>
      </c>
      <c r="E281" s="154" t="s">
        <v>1</v>
      </c>
      <c r="F281" s="155" t="s">
        <v>2016</v>
      </c>
      <c r="H281" s="156">
        <v>85.358000000000004</v>
      </c>
      <c r="I281" s="157"/>
      <c r="L281" s="152"/>
      <c r="M281" s="158"/>
      <c r="T281" s="159"/>
      <c r="AT281" s="154" t="s">
        <v>214</v>
      </c>
      <c r="AU281" s="154" t="s">
        <v>91</v>
      </c>
      <c r="AV281" s="11" t="s">
        <v>91</v>
      </c>
      <c r="AW281" s="11" t="s">
        <v>29</v>
      </c>
      <c r="AX281" s="11" t="s">
        <v>72</v>
      </c>
      <c r="AY281" s="154" t="s">
        <v>207</v>
      </c>
    </row>
    <row r="282" spans="2:65" s="15" customFormat="1" x14ac:dyDescent="0.2">
      <c r="B282" s="185"/>
      <c r="D282" s="153" t="s">
        <v>214</v>
      </c>
      <c r="E282" s="186" t="s">
        <v>1</v>
      </c>
      <c r="F282" s="187" t="s">
        <v>1952</v>
      </c>
      <c r="H282" s="188">
        <v>607.221</v>
      </c>
      <c r="I282" s="189"/>
      <c r="L282" s="185"/>
      <c r="M282" s="190"/>
      <c r="T282" s="191"/>
      <c r="AT282" s="186" t="s">
        <v>214</v>
      </c>
      <c r="AU282" s="186" t="s">
        <v>91</v>
      </c>
      <c r="AV282" s="15" t="s">
        <v>275</v>
      </c>
      <c r="AW282" s="15" t="s">
        <v>29</v>
      </c>
      <c r="AX282" s="15" t="s">
        <v>72</v>
      </c>
      <c r="AY282" s="186" t="s">
        <v>207</v>
      </c>
    </row>
    <row r="283" spans="2:65" s="11" customFormat="1" x14ac:dyDescent="0.2">
      <c r="B283" s="152"/>
      <c r="D283" s="153" t="s">
        <v>214</v>
      </c>
      <c r="E283" s="154" t="s">
        <v>1</v>
      </c>
      <c r="F283" s="155" t="s">
        <v>2017</v>
      </c>
      <c r="H283" s="156">
        <v>153.43700000000001</v>
      </c>
      <c r="I283" s="157"/>
      <c r="L283" s="152"/>
      <c r="M283" s="158"/>
      <c r="T283" s="159"/>
      <c r="AT283" s="154" t="s">
        <v>214</v>
      </c>
      <c r="AU283" s="154" t="s">
        <v>91</v>
      </c>
      <c r="AV283" s="11" t="s">
        <v>91</v>
      </c>
      <c r="AW283" s="11" t="s">
        <v>29</v>
      </c>
      <c r="AX283" s="11" t="s">
        <v>72</v>
      </c>
      <c r="AY283" s="154" t="s">
        <v>207</v>
      </c>
    </row>
    <row r="284" spans="2:65" s="15" customFormat="1" x14ac:dyDescent="0.2">
      <c r="B284" s="185"/>
      <c r="D284" s="153" t="s">
        <v>214</v>
      </c>
      <c r="E284" s="186" t="s">
        <v>1</v>
      </c>
      <c r="F284" s="187" t="s">
        <v>1952</v>
      </c>
      <c r="H284" s="188">
        <v>153.43700000000001</v>
      </c>
      <c r="I284" s="189"/>
      <c r="L284" s="185"/>
      <c r="M284" s="190"/>
      <c r="T284" s="191"/>
      <c r="AT284" s="186" t="s">
        <v>214</v>
      </c>
      <c r="AU284" s="186" t="s">
        <v>91</v>
      </c>
      <c r="AV284" s="15" t="s">
        <v>275</v>
      </c>
      <c r="AW284" s="15" t="s">
        <v>29</v>
      </c>
      <c r="AX284" s="15" t="s">
        <v>72</v>
      </c>
      <c r="AY284" s="186" t="s">
        <v>207</v>
      </c>
    </row>
    <row r="285" spans="2:65" s="14" customFormat="1" x14ac:dyDescent="0.2">
      <c r="B285" s="178"/>
      <c r="D285" s="153" t="s">
        <v>214</v>
      </c>
      <c r="E285" s="179" t="s">
        <v>1</v>
      </c>
      <c r="F285" s="180" t="s">
        <v>243</v>
      </c>
      <c r="H285" s="181">
        <v>760.65800000000002</v>
      </c>
      <c r="I285" s="182"/>
      <c r="L285" s="178"/>
      <c r="M285" s="183"/>
      <c r="T285" s="184"/>
      <c r="AT285" s="179" t="s">
        <v>214</v>
      </c>
      <c r="AU285" s="179" t="s">
        <v>91</v>
      </c>
      <c r="AV285" s="14" t="s">
        <v>236</v>
      </c>
      <c r="AW285" s="14" t="s">
        <v>29</v>
      </c>
      <c r="AX285" s="14" t="s">
        <v>80</v>
      </c>
      <c r="AY285" s="179" t="s">
        <v>207</v>
      </c>
    </row>
    <row r="286" spans="2:65" s="1" customFormat="1" ht="24.15" customHeight="1" x14ac:dyDescent="0.2">
      <c r="B286" s="137"/>
      <c r="C286" s="138" t="s">
        <v>486</v>
      </c>
      <c r="D286" s="138" t="s">
        <v>208</v>
      </c>
      <c r="E286" s="139" t="s">
        <v>2021</v>
      </c>
      <c r="F286" s="140" t="s">
        <v>2022</v>
      </c>
      <c r="G286" s="141" t="s">
        <v>469</v>
      </c>
      <c r="H286" s="142">
        <v>40.380000000000003</v>
      </c>
      <c r="I286" s="143"/>
      <c r="J286" s="144">
        <f>ROUND(I286*H286,2)</f>
        <v>0</v>
      </c>
      <c r="K286" s="145"/>
      <c r="L286" s="32"/>
      <c r="M286" s="146" t="s">
        <v>1</v>
      </c>
      <c r="N286" s="147" t="s">
        <v>38</v>
      </c>
      <c r="P286" s="148">
        <f>O286*H286</f>
        <v>0</v>
      </c>
      <c r="Q286" s="148">
        <v>1.03775</v>
      </c>
      <c r="R286" s="148">
        <f>Q286*H286</f>
        <v>41.904344999999999</v>
      </c>
      <c r="S286" s="148">
        <v>0</v>
      </c>
      <c r="T286" s="149">
        <f>S286*H286</f>
        <v>0</v>
      </c>
      <c r="AR286" s="150" t="s">
        <v>236</v>
      </c>
      <c r="AT286" s="150" t="s">
        <v>208</v>
      </c>
      <c r="AU286" s="150" t="s">
        <v>91</v>
      </c>
      <c r="AY286" s="17" t="s">
        <v>207</v>
      </c>
      <c r="BE286" s="151">
        <f>IF(N286="základná",J286,0)</f>
        <v>0</v>
      </c>
      <c r="BF286" s="151">
        <f>IF(N286="znížená",J286,0)</f>
        <v>0</v>
      </c>
      <c r="BG286" s="151">
        <f>IF(N286="zákl. prenesená",J286,0)</f>
        <v>0</v>
      </c>
      <c r="BH286" s="151">
        <f>IF(N286="zníž. prenesená",J286,0)</f>
        <v>0</v>
      </c>
      <c r="BI286" s="151">
        <f>IF(N286="nulová",J286,0)</f>
        <v>0</v>
      </c>
      <c r="BJ286" s="17" t="s">
        <v>91</v>
      </c>
      <c r="BK286" s="151">
        <f>ROUND(I286*H286,2)</f>
        <v>0</v>
      </c>
      <c r="BL286" s="17" t="s">
        <v>236</v>
      </c>
      <c r="BM286" s="150" t="s">
        <v>2023</v>
      </c>
    </row>
    <row r="287" spans="2:65" s="1" customFormat="1" ht="48" x14ac:dyDescent="0.2">
      <c r="B287" s="32"/>
      <c r="D287" s="153" t="s">
        <v>220</v>
      </c>
      <c r="F287" s="160" t="s">
        <v>2024</v>
      </c>
      <c r="I287" s="161"/>
      <c r="L287" s="32"/>
      <c r="M287" s="162"/>
      <c r="T287" s="59"/>
      <c r="AT287" s="17" t="s">
        <v>220</v>
      </c>
      <c r="AU287" s="17" t="s">
        <v>91</v>
      </c>
    </row>
    <row r="288" spans="2:65" s="11" customFormat="1" x14ac:dyDescent="0.2">
      <c r="B288" s="152"/>
      <c r="D288" s="153" t="s">
        <v>214</v>
      </c>
      <c r="E288" s="154" t="s">
        <v>1</v>
      </c>
      <c r="F288" s="155" t="s">
        <v>2025</v>
      </c>
      <c r="H288" s="156">
        <v>16.344999999999999</v>
      </c>
      <c r="I288" s="157"/>
      <c r="L288" s="152"/>
      <c r="M288" s="158"/>
      <c r="T288" s="159"/>
      <c r="AT288" s="154" t="s">
        <v>214</v>
      </c>
      <c r="AU288" s="154" t="s">
        <v>91</v>
      </c>
      <c r="AV288" s="11" t="s">
        <v>91</v>
      </c>
      <c r="AW288" s="11" t="s">
        <v>29</v>
      </c>
      <c r="AX288" s="11" t="s">
        <v>72</v>
      </c>
      <c r="AY288" s="154" t="s">
        <v>207</v>
      </c>
    </row>
    <row r="289" spans="2:65" s="11" customFormat="1" x14ac:dyDescent="0.2">
      <c r="B289" s="152"/>
      <c r="D289" s="153" t="s">
        <v>214</v>
      </c>
      <c r="E289" s="154" t="s">
        <v>1</v>
      </c>
      <c r="F289" s="155" t="s">
        <v>2026</v>
      </c>
      <c r="H289" s="156">
        <v>15.563000000000001</v>
      </c>
      <c r="I289" s="157"/>
      <c r="L289" s="152"/>
      <c r="M289" s="158"/>
      <c r="T289" s="159"/>
      <c r="AT289" s="154" t="s">
        <v>214</v>
      </c>
      <c r="AU289" s="154" t="s">
        <v>91</v>
      </c>
      <c r="AV289" s="11" t="s">
        <v>91</v>
      </c>
      <c r="AW289" s="11" t="s">
        <v>29</v>
      </c>
      <c r="AX289" s="11" t="s">
        <v>72</v>
      </c>
      <c r="AY289" s="154" t="s">
        <v>207</v>
      </c>
    </row>
    <row r="290" spans="2:65" s="11" customFormat="1" x14ac:dyDescent="0.2">
      <c r="B290" s="152"/>
      <c r="D290" s="153" t="s">
        <v>214</v>
      </c>
      <c r="E290" s="154" t="s">
        <v>1</v>
      </c>
      <c r="F290" s="155" t="s">
        <v>2027</v>
      </c>
      <c r="H290" s="156">
        <v>8.4719999999999995</v>
      </c>
      <c r="I290" s="157"/>
      <c r="L290" s="152"/>
      <c r="M290" s="158"/>
      <c r="T290" s="159"/>
      <c r="AT290" s="154" t="s">
        <v>214</v>
      </c>
      <c r="AU290" s="154" t="s">
        <v>91</v>
      </c>
      <c r="AV290" s="11" t="s">
        <v>91</v>
      </c>
      <c r="AW290" s="11" t="s">
        <v>29</v>
      </c>
      <c r="AX290" s="11" t="s">
        <v>72</v>
      </c>
      <c r="AY290" s="154" t="s">
        <v>207</v>
      </c>
    </row>
    <row r="291" spans="2:65" s="14" customFormat="1" x14ac:dyDescent="0.2">
      <c r="B291" s="178"/>
      <c r="D291" s="153" t="s">
        <v>214</v>
      </c>
      <c r="E291" s="179" t="s">
        <v>1</v>
      </c>
      <c r="F291" s="180" t="s">
        <v>243</v>
      </c>
      <c r="H291" s="181">
        <v>40.380000000000003</v>
      </c>
      <c r="I291" s="182"/>
      <c r="L291" s="178"/>
      <c r="M291" s="183"/>
      <c r="T291" s="184"/>
      <c r="AT291" s="179" t="s">
        <v>214</v>
      </c>
      <c r="AU291" s="179" t="s">
        <v>91</v>
      </c>
      <c r="AV291" s="14" t="s">
        <v>236</v>
      </c>
      <c r="AW291" s="14" t="s">
        <v>29</v>
      </c>
      <c r="AX291" s="14" t="s">
        <v>80</v>
      </c>
      <c r="AY291" s="179" t="s">
        <v>207</v>
      </c>
    </row>
    <row r="292" spans="2:65" s="10" customFormat="1" ht="22.8" customHeight="1" x14ac:dyDescent="0.25">
      <c r="B292" s="127"/>
      <c r="D292" s="128" t="s">
        <v>71</v>
      </c>
      <c r="E292" s="170" t="s">
        <v>236</v>
      </c>
      <c r="F292" s="170" t="s">
        <v>1000</v>
      </c>
      <c r="I292" s="130"/>
      <c r="J292" s="171">
        <f>BK292</f>
        <v>0</v>
      </c>
      <c r="L292" s="127"/>
      <c r="M292" s="132"/>
      <c r="P292" s="133">
        <f>SUM(P293:P352)</f>
        <v>0</v>
      </c>
      <c r="R292" s="133">
        <f>SUM(R293:R352)</f>
        <v>1319.35077781</v>
      </c>
      <c r="T292" s="134">
        <f>SUM(T293:T352)</f>
        <v>0</v>
      </c>
      <c r="AR292" s="128" t="s">
        <v>80</v>
      </c>
      <c r="AT292" s="135" t="s">
        <v>71</v>
      </c>
      <c r="AU292" s="135" t="s">
        <v>80</v>
      </c>
      <c r="AY292" s="128" t="s">
        <v>207</v>
      </c>
      <c r="BK292" s="136">
        <f>SUM(BK293:BK352)</f>
        <v>0</v>
      </c>
    </row>
    <row r="293" spans="2:65" s="1" customFormat="1" ht="24.15" customHeight="1" x14ac:dyDescent="0.2">
      <c r="B293" s="137"/>
      <c r="C293" s="138" t="s">
        <v>491</v>
      </c>
      <c r="D293" s="138" t="s">
        <v>208</v>
      </c>
      <c r="E293" s="139" t="s">
        <v>2028</v>
      </c>
      <c r="F293" s="140" t="s">
        <v>2029</v>
      </c>
      <c r="G293" s="141" t="s">
        <v>269</v>
      </c>
      <c r="H293" s="142">
        <v>12.801</v>
      </c>
      <c r="I293" s="143"/>
      <c r="J293" s="144">
        <f>ROUND(I293*H293,2)</f>
        <v>0</v>
      </c>
      <c r="K293" s="145"/>
      <c r="L293" s="32"/>
      <c r="M293" s="146" t="s">
        <v>1</v>
      </c>
      <c r="N293" s="147" t="s">
        <v>38</v>
      </c>
      <c r="P293" s="148">
        <f>O293*H293</f>
        <v>0</v>
      </c>
      <c r="Q293" s="148">
        <v>2.4641999999999999</v>
      </c>
      <c r="R293" s="148">
        <f>Q293*H293</f>
        <v>31.544224199999999</v>
      </c>
      <c r="S293" s="148">
        <v>0</v>
      </c>
      <c r="T293" s="149">
        <f>S293*H293</f>
        <v>0</v>
      </c>
      <c r="AR293" s="150" t="s">
        <v>236</v>
      </c>
      <c r="AT293" s="150" t="s">
        <v>208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2030</v>
      </c>
    </row>
    <row r="294" spans="2:65" s="11" customFormat="1" x14ac:dyDescent="0.2">
      <c r="B294" s="152"/>
      <c r="D294" s="153" t="s">
        <v>214</v>
      </c>
      <c r="E294" s="154" t="s">
        <v>1</v>
      </c>
      <c r="F294" s="155" t="s">
        <v>2031</v>
      </c>
      <c r="H294" s="156">
        <v>12.801</v>
      </c>
      <c r="I294" s="157"/>
      <c r="L294" s="152"/>
      <c r="M294" s="158"/>
      <c r="T294" s="159"/>
      <c r="AT294" s="154" t="s">
        <v>214</v>
      </c>
      <c r="AU294" s="154" t="s">
        <v>91</v>
      </c>
      <c r="AV294" s="11" t="s">
        <v>91</v>
      </c>
      <c r="AW294" s="11" t="s">
        <v>29</v>
      </c>
      <c r="AX294" s="11" t="s">
        <v>80</v>
      </c>
      <c r="AY294" s="154" t="s">
        <v>207</v>
      </c>
    </row>
    <row r="295" spans="2:65" s="1" customFormat="1" ht="24.15" customHeight="1" x14ac:dyDescent="0.2">
      <c r="B295" s="137"/>
      <c r="C295" s="138" t="s">
        <v>496</v>
      </c>
      <c r="D295" s="138" t="s">
        <v>208</v>
      </c>
      <c r="E295" s="139" t="s">
        <v>2032</v>
      </c>
      <c r="F295" s="140" t="s">
        <v>2033</v>
      </c>
      <c r="G295" s="141" t="s">
        <v>269</v>
      </c>
      <c r="H295" s="142">
        <v>39.512999999999998</v>
      </c>
      <c r="I295" s="143"/>
      <c r="J295" s="144">
        <f>ROUND(I295*H295,2)</f>
        <v>0</v>
      </c>
      <c r="K295" s="145"/>
      <c r="L295" s="32"/>
      <c r="M295" s="146" t="s">
        <v>1</v>
      </c>
      <c r="N295" s="147" t="s">
        <v>38</v>
      </c>
      <c r="P295" s="148">
        <f>O295*H295</f>
        <v>0</v>
      </c>
      <c r="Q295" s="148">
        <v>2.3686600000000002</v>
      </c>
      <c r="R295" s="148">
        <f>Q295*H295</f>
        <v>93.592862580000002</v>
      </c>
      <c r="S295" s="148">
        <v>0</v>
      </c>
      <c r="T295" s="149">
        <f>S295*H295</f>
        <v>0</v>
      </c>
      <c r="AR295" s="150" t="s">
        <v>236</v>
      </c>
      <c r="AT295" s="150" t="s">
        <v>208</v>
      </c>
      <c r="AU295" s="150" t="s">
        <v>91</v>
      </c>
      <c r="AY295" s="17" t="s">
        <v>207</v>
      </c>
      <c r="BE295" s="151">
        <f>IF(N295="základná",J295,0)</f>
        <v>0</v>
      </c>
      <c r="BF295" s="151">
        <f>IF(N295="znížená",J295,0)</f>
        <v>0</v>
      </c>
      <c r="BG295" s="151">
        <f>IF(N295="zákl. prenesená",J295,0)</f>
        <v>0</v>
      </c>
      <c r="BH295" s="151">
        <f>IF(N295="zníž. prenesená",J295,0)</f>
        <v>0</v>
      </c>
      <c r="BI295" s="151">
        <f>IF(N295="nulová",J295,0)</f>
        <v>0</v>
      </c>
      <c r="BJ295" s="17" t="s">
        <v>91</v>
      </c>
      <c r="BK295" s="151">
        <f>ROUND(I295*H295,2)</f>
        <v>0</v>
      </c>
      <c r="BL295" s="17" t="s">
        <v>236</v>
      </c>
      <c r="BM295" s="150" t="s">
        <v>2034</v>
      </c>
    </row>
    <row r="296" spans="2:65" s="11" customFormat="1" x14ac:dyDescent="0.2">
      <c r="B296" s="152"/>
      <c r="D296" s="153" t="s">
        <v>214</v>
      </c>
      <c r="E296" s="154" t="s">
        <v>1</v>
      </c>
      <c r="F296" s="155" t="s">
        <v>2035</v>
      </c>
      <c r="H296" s="156">
        <v>39.512999999999998</v>
      </c>
      <c r="I296" s="157"/>
      <c r="L296" s="152"/>
      <c r="M296" s="158"/>
      <c r="T296" s="159"/>
      <c r="AT296" s="154" t="s">
        <v>214</v>
      </c>
      <c r="AU296" s="154" t="s">
        <v>91</v>
      </c>
      <c r="AV296" s="11" t="s">
        <v>91</v>
      </c>
      <c r="AW296" s="11" t="s">
        <v>29</v>
      </c>
      <c r="AX296" s="11" t="s">
        <v>80</v>
      </c>
      <c r="AY296" s="154" t="s">
        <v>207</v>
      </c>
    </row>
    <row r="297" spans="2:65" s="1" customFormat="1" ht="24.15" customHeight="1" x14ac:dyDescent="0.2">
      <c r="B297" s="137"/>
      <c r="C297" s="138" t="s">
        <v>499</v>
      </c>
      <c r="D297" s="138" t="s">
        <v>208</v>
      </c>
      <c r="E297" s="139" t="s">
        <v>2036</v>
      </c>
      <c r="F297" s="140" t="s">
        <v>2037</v>
      </c>
      <c r="G297" s="141" t="s">
        <v>235</v>
      </c>
      <c r="H297" s="142">
        <v>18.358000000000001</v>
      </c>
      <c r="I297" s="143"/>
      <c r="J297" s="144">
        <f>ROUND(I297*H297,2)</f>
        <v>0</v>
      </c>
      <c r="K297" s="145"/>
      <c r="L297" s="32"/>
      <c r="M297" s="146" t="s">
        <v>1</v>
      </c>
      <c r="N297" s="147" t="s">
        <v>38</v>
      </c>
      <c r="P297" s="148">
        <f>O297*H297</f>
        <v>0</v>
      </c>
      <c r="Q297" s="148">
        <v>1.392E-2</v>
      </c>
      <c r="R297" s="148">
        <f>Q297*H297</f>
        <v>0.25554336</v>
      </c>
      <c r="S297" s="148">
        <v>0</v>
      </c>
      <c r="T297" s="149">
        <f>S297*H297</f>
        <v>0</v>
      </c>
      <c r="AR297" s="150" t="s">
        <v>236</v>
      </c>
      <c r="AT297" s="150" t="s">
        <v>208</v>
      </c>
      <c r="AU297" s="150" t="s">
        <v>91</v>
      </c>
      <c r="AY297" s="17" t="s">
        <v>207</v>
      </c>
      <c r="BE297" s="151">
        <f>IF(N297="základná",J297,0)</f>
        <v>0</v>
      </c>
      <c r="BF297" s="151">
        <f>IF(N297="znížená",J297,0)</f>
        <v>0</v>
      </c>
      <c r="BG297" s="151">
        <f>IF(N297="zákl. prenesená",J297,0)</f>
        <v>0</v>
      </c>
      <c r="BH297" s="151">
        <f>IF(N297="zníž. prenesená",J297,0)</f>
        <v>0</v>
      </c>
      <c r="BI297" s="151">
        <f>IF(N297="nulová",J297,0)</f>
        <v>0</v>
      </c>
      <c r="BJ297" s="17" t="s">
        <v>91</v>
      </c>
      <c r="BK297" s="151">
        <f>ROUND(I297*H297,2)</f>
        <v>0</v>
      </c>
      <c r="BL297" s="17" t="s">
        <v>236</v>
      </c>
      <c r="BM297" s="150" t="s">
        <v>2038</v>
      </c>
    </row>
    <row r="298" spans="2:65" s="11" customFormat="1" x14ac:dyDescent="0.2">
      <c r="B298" s="152"/>
      <c r="D298" s="153" t="s">
        <v>214</v>
      </c>
      <c r="E298" s="154" t="s">
        <v>1</v>
      </c>
      <c r="F298" s="155" t="s">
        <v>2039</v>
      </c>
      <c r="H298" s="156">
        <v>4.6180000000000003</v>
      </c>
      <c r="I298" s="157"/>
      <c r="L298" s="152"/>
      <c r="M298" s="158"/>
      <c r="T298" s="159"/>
      <c r="AT298" s="154" t="s">
        <v>214</v>
      </c>
      <c r="AU298" s="154" t="s">
        <v>91</v>
      </c>
      <c r="AV298" s="11" t="s">
        <v>91</v>
      </c>
      <c r="AW298" s="11" t="s">
        <v>29</v>
      </c>
      <c r="AX298" s="11" t="s">
        <v>72</v>
      </c>
      <c r="AY298" s="154" t="s">
        <v>207</v>
      </c>
    </row>
    <row r="299" spans="2:65" s="11" customFormat="1" x14ac:dyDescent="0.2">
      <c r="B299" s="152"/>
      <c r="D299" s="153" t="s">
        <v>214</v>
      </c>
      <c r="E299" s="154" t="s">
        <v>1</v>
      </c>
      <c r="F299" s="155" t="s">
        <v>2040</v>
      </c>
      <c r="H299" s="156">
        <v>13.74</v>
      </c>
      <c r="I299" s="157"/>
      <c r="L299" s="152"/>
      <c r="M299" s="158"/>
      <c r="T299" s="159"/>
      <c r="AT299" s="154" t="s">
        <v>214</v>
      </c>
      <c r="AU299" s="154" t="s">
        <v>91</v>
      </c>
      <c r="AV299" s="11" t="s">
        <v>91</v>
      </c>
      <c r="AW299" s="11" t="s">
        <v>29</v>
      </c>
      <c r="AX299" s="11" t="s">
        <v>72</v>
      </c>
      <c r="AY299" s="154" t="s">
        <v>207</v>
      </c>
    </row>
    <row r="300" spans="2:65" s="14" customFormat="1" x14ac:dyDescent="0.2">
      <c r="B300" s="178"/>
      <c r="D300" s="153" t="s">
        <v>214</v>
      </c>
      <c r="E300" s="179" t="s">
        <v>1</v>
      </c>
      <c r="F300" s="180" t="s">
        <v>243</v>
      </c>
      <c r="H300" s="181">
        <v>18.358000000000001</v>
      </c>
      <c r="I300" s="182"/>
      <c r="L300" s="178"/>
      <c r="M300" s="183"/>
      <c r="T300" s="184"/>
      <c r="AT300" s="179" t="s">
        <v>214</v>
      </c>
      <c r="AU300" s="179" t="s">
        <v>91</v>
      </c>
      <c r="AV300" s="14" t="s">
        <v>236</v>
      </c>
      <c r="AW300" s="14" t="s">
        <v>29</v>
      </c>
      <c r="AX300" s="14" t="s">
        <v>80</v>
      </c>
      <c r="AY300" s="179" t="s">
        <v>207</v>
      </c>
    </row>
    <row r="301" spans="2:65" s="1" customFormat="1" ht="24.15" customHeight="1" x14ac:dyDescent="0.2">
      <c r="B301" s="137"/>
      <c r="C301" s="138" t="s">
        <v>507</v>
      </c>
      <c r="D301" s="138" t="s">
        <v>208</v>
      </c>
      <c r="E301" s="139" t="s">
        <v>2041</v>
      </c>
      <c r="F301" s="140" t="s">
        <v>2042</v>
      </c>
      <c r="G301" s="141" t="s">
        <v>235</v>
      </c>
      <c r="H301" s="142">
        <v>18.358000000000001</v>
      </c>
      <c r="I301" s="143"/>
      <c r="J301" s="144">
        <f>ROUND(I301*H301,2)</f>
        <v>0</v>
      </c>
      <c r="K301" s="145"/>
      <c r="L301" s="32"/>
      <c r="M301" s="146" t="s">
        <v>1</v>
      </c>
      <c r="N301" s="147" t="s">
        <v>38</v>
      </c>
      <c r="P301" s="148">
        <f>O301*H301</f>
        <v>0</v>
      </c>
      <c r="Q301" s="148">
        <v>5.0000000000000002E-5</v>
      </c>
      <c r="R301" s="148">
        <f>Q301*H301</f>
        <v>9.1790000000000003E-4</v>
      </c>
      <c r="S301" s="148">
        <v>0</v>
      </c>
      <c r="T301" s="149">
        <f>S301*H301</f>
        <v>0</v>
      </c>
      <c r="AR301" s="150" t="s">
        <v>236</v>
      </c>
      <c r="AT301" s="150" t="s">
        <v>208</v>
      </c>
      <c r="AU301" s="150" t="s">
        <v>91</v>
      </c>
      <c r="AY301" s="17" t="s">
        <v>207</v>
      </c>
      <c r="BE301" s="151">
        <f>IF(N301="základná",J301,0)</f>
        <v>0</v>
      </c>
      <c r="BF301" s="151">
        <f>IF(N301="znížená",J301,0)</f>
        <v>0</v>
      </c>
      <c r="BG301" s="151">
        <f>IF(N301="zákl. prenesená",J301,0)</f>
        <v>0</v>
      </c>
      <c r="BH301" s="151">
        <f>IF(N301="zníž. prenesená",J301,0)</f>
        <v>0</v>
      </c>
      <c r="BI301" s="151">
        <f>IF(N301="nulová",J301,0)</f>
        <v>0</v>
      </c>
      <c r="BJ301" s="17" t="s">
        <v>91</v>
      </c>
      <c r="BK301" s="151">
        <f>ROUND(I301*H301,2)</f>
        <v>0</v>
      </c>
      <c r="BL301" s="17" t="s">
        <v>236</v>
      </c>
      <c r="BM301" s="150" t="s">
        <v>2043</v>
      </c>
    </row>
    <row r="302" spans="2:65" s="11" customFormat="1" x14ac:dyDescent="0.2">
      <c r="B302" s="152"/>
      <c r="D302" s="153" t="s">
        <v>214</v>
      </c>
      <c r="E302" s="154" t="s">
        <v>1</v>
      </c>
      <c r="F302" s="155" t="s">
        <v>2039</v>
      </c>
      <c r="H302" s="156">
        <v>4.6180000000000003</v>
      </c>
      <c r="I302" s="157"/>
      <c r="L302" s="152"/>
      <c r="M302" s="158"/>
      <c r="T302" s="159"/>
      <c r="AT302" s="154" t="s">
        <v>214</v>
      </c>
      <c r="AU302" s="154" t="s">
        <v>91</v>
      </c>
      <c r="AV302" s="11" t="s">
        <v>91</v>
      </c>
      <c r="AW302" s="11" t="s">
        <v>29</v>
      </c>
      <c r="AX302" s="11" t="s">
        <v>72</v>
      </c>
      <c r="AY302" s="154" t="s">
        <v>207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2040</v>
      </c>
      <c r="H303" s="156">
        <v>13.74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72</v>
      </c>
      <c r="AY303" s="154" t="s">
        <v>207</v>
      </c>
    </row>
    <row r="304" spans="2:65" s="14" customFormat="1" x14ac:dyDescent="0.2">
      <c r="B304" s="178"/>
      <c r="D304" s="153" t="s">
        <v>214</v>
      </c>
      <c r="E304" s="179" t="s">
        <v>1</v>
      </c>
      <c r="F304" s="180" t="s">
        <v>243</v>
      </c>
      <c r="H304" s="181">
        <v>18.358000000000001</v>
      </c>
      <c r="I304" s="182"/>
      <c r="L304" s="178"/>
      <c r="M304" s="183"/>
      <c r="T304" s="184"/>
      <c r="AT304" s="179" t="s">
        <v>214</v>
      </c>
      <c r="AU304" s="179" t="s">
        <v>91</v>
      </c>
      <c r="AV304" s="14" t="s">
        <v>236</v>
      </c>
      <c r="AW304" s="14" t="s">
        <v>29</v>
      </c>
      <c r="AX304" s="14" t="s">
        <v>80</v>
      </c>
      <c r="AY304" s="179" t="s">
        <v>207</v>
      </c>
    </row>
    <row r="305" spans="2:65" s="1" customFormat="1" ht="24.15" customHeight="1" x14ac:dyDescent="0.2">
      <c r="B305" s="137"/>
      <c r="C305" s="138" t="s">
        <v>512</v>
      </c>
      <c r="D305" s="138" t="s">
        <v>208</v>
      </c>
      <c r="E305" s="139" t="s">
        <v>2044</v>
      </c>
      <c r="F305" s="140" t="s">
        <v>2045</v>
      </c>
      <c r="G305" s="141" t="s">
        <v>469</v>
      </c>
      <c r="H305" s="142">
        <v>7.19</v>
      </c>
      <c r="I305" s="143"/>
      <c r="J305" s="144">
        <f>ROUND(I305*H305,2)</f>
        <v>0</v>
      </c>
      <c r="K305" s="145"/>
      <c r="L305" s="32"/>
      <c r="M305" s="146" t="s">
        <v>1</v>
      </c>
      <c r="N305" s="147" t="s">
        <v>38</v>
      </c>
      <c r="P305" s="148">
        <f>O305*H305</f>
        <v>0</v>
      </c>
      <c r="Q305" s="148">
        <v>1.04853</v>
      </c>
      <c r="R305" s="148">
        <f>Q305*H305</f>
        <v>7.5389306999999999</v>
      </c>
      <c r="S305" s="148">
        <v>0</v>
      </c>
      <c r="T305" s="149">
        <f>S305*H305</f>
        <v>0</v>
      </c>
      <c r="AR305" s="150" t="s">
        <v>236</v>
      </c>
      <c r="AT305" s="150" t="s">
        <v>208</v>
      </c>
      <c r="AU305" s="150" t="s">
        <v>91</v>
      </c>
      <c r="AY305" s="17" t="s">
        <v>207</v>
      </c>
      <c r="BE305" s="151">
        <f>IF(N305="základná",J305,0)</f>
        <v>0</v>
      </c>
      <c r="BF305" s="151">
        <f>IF(N305="znížená",J305,0)</f>
        <v>0</v>
      </c>
      <c r="BG305" s="151">
        <f>IF(N305="zákl. prenesená",J305,0)</f>
        <v>0</v>
      </c>
      <c r="BH305" s="151">
        <f>IF(N305="zníž. prenesená",J305,0)</f>
        <v>0</v>
      </c>
      <c r="BI305" s="151">
        <f>IF(N305="nulová",J305,0)</f>
        <v>0</v>
      </c>
      <c r="BJ305" s="17" t="s">
        <v>91</v>
      </c>
      <c r="BK305" s="151">
        <f>ROUND(I305*H305,2)</f>
        <v>0</v>
      </c>
      <c r="BL305" s="17" t="s">
        <v>236</v>
      </c>
      <c r="BM305" s="150" t="s">
        <v>2046</v>
      </c>
    </row>
    <row r="306" spans="2:65" s="11" customFormat="1" x14ac:dyDescent="0.2">
      <c r="B306" s="152"/>
      <c r="D306" s="153" t="s">
        <v>214</v>
      </c>
      <c r="E306" s="154" t="s">
        <v>1</v>
      </c>
      <c r="F306" s="155" t="s">
        <v>2047</v>
      </c>
      <c r="H306" s="156">
        <v>7.19</v>
      </c>
      <c r="I306" s="157"/>
      <c r="L306" s="152"/>
      <c r="M306" s="158"/>
      <c r="T306" s="159"/>
      <c r="AT306" s="154" t="s">
        <v>214</v>
      </c>
      <c r="AU306" s="154" t="s">
        <v>91</v>
      </c>
      <c r="AV306" s="11" t="s">
        <v>91</v>
      </c>
      <c r="AW306" s="11" t="s">
        <v>29</v>
      </c>
      <c r="AX306" s="11" t="s">
        <v>80</v>
      </c>
      <c r="AY306" s="154" t="s">
        <v>207</v>
      </c>
    </row>
    <row r="307" spans="2:65" s="1" customFormat="1" ht="24.15" customHeight="1" x14ac:dyDescent="0.2">
      <c r="B307" s="137"/>
      <c r="C307" s="138" t="s">
        <v>1716</v>
      </c>
      <c r="D307" s="192" t="s">
        <v>208</v>
      </c>
      <c r="E307" s="227" t="s">
        <v>2048</v>
      </c>
      <c r="F307" s="228" t="s">
        <v>2049</v>
      </c>
      <c r="G307" s="229" t="s">
        <v>269</v>
      </c>
      <c r="H307" s="230">
        <v>152.36199999999999</v>
      </c>
      <c r="I307" s="143"/>
      <c r="J307" s="144">
        <f>ROUND(I307*H307,2)</f>
        <v>0</v>
      </c>
      <c r="K307" s="145"/>
      <c r="L307" s="32"/>
      <c r="M307" s="146" t="s">
        <v>1</v>
      </c>
      <c r="N307" s="147" t="s">
        <v>38</v>
      </c>
      <c r="P307" s="148">
        <f>O307*H307</f>
        <v>0</v>
      </c>
      <c r="Q307" s="148">
        <v>2.3456700000000001</v>
      </c>
      <c r="R307" s="148">
        <f>Q307*H307</f>
        <v>357.39097254000001</v>
      </c>
      <c r="S307" s="148">
        <v>0</v>
      </c>
      <c r="T307" s="149">
        <f>S307*H307</f>
        <v>0</v>
      </c>
      <c r="AR307" s="150" t="s">
        <v>236</v>
      </c>
      <c r="AT307" s="150" t="s">
        <v>208</v>
      </c>
      <c r="AU307" s="150" t="s">
        <v>91</v>
      </c>
      <c r="AY307" s="17" t="s">
        <v>207</v>
      </c>
      <c r="BE307" s="151">
        <f>IF(N307="základná",J307,0)</f>
        <v>0</v>
      </c>
      <c r="BF307" s="151">
        <f>IF(N307="znížená",J307,0)</f>
        <v>0</v>
      </c>
      <c r="BG307" s="151">
        <f>IF(N307="zákl. prenesená",J307,0)</f>
        <v>0</v>
      </c>
      <c r="BH307" s="151">
        <f>IF(N307="zníž. prenesená",J307,0)</f>
        <v>0</v>
      </c>
      <c r="BI307" s="151">
        <f>IF(N307="nulová",J307,0)</f>
        <v>0</v>
      </c>
      <c r="BJ307" s="17" t="s">
        <v>91</v>
      </c>
      <c r="BK307" s="151">
        <f>ROUND(I307*H307,2)</f>
        <v>0</v>
      </c>
      <c r="BL307" s="17" t="s">
        <v>236</v>
      </c>
      <c r="BM307" s="150" t="s">
        <v>2050</v>
      </c>
    </row>
    <row r="308" spans="2:65" s="11" customFormat="1" x14ac:dyDescent="0.2">
      <c r="B308" s="152"/>
      <c r="D308" s="153" t="s">
        <v>214</v>
      </c>
      <c r="E308" s="154" t="s">
        <v>1</v>
      </c>
      <c r="F308" s="155" t="s">
        <v>2051</v>
      </c>
      <c r="H308" s="156">
        <v>120.47</v>
      </c>
      <c r="I308" s="157"/>
      <c r="L308" s="152"/>
      <c r="M308" s="158"/>
      <c r="T308" s="159"/>
      <c r="AT308" s="154" t="s">
        <v>214</v>
      </c>
      <c r="AU308" s="154" t="s">
        <v>91</v>
      </c>
      <c r="AV308" s="11" t="s">
        <v>91</v>
      </c>
      <c r="AW308" s="11" t="s">
        <v>29</v>
      </c>
      <c r="AX308" s="11" t="s">
        <v>72</v>
      </c>
      <c r="AY308" s="154" t="s">
        <v>207</v>
      </c>
    </row>
    <row r="309" spans="2:65" s="11" customFormat="1" x14ac:dyDescent="0.2">
      <c r="B309" s="152"/>
      <c r="D309" s="153" t="s">
        <v>214</v>
      </c>
      <c r="E309" s="154" t="s">
        <v>1</v>
      </c>
      <c r="F309" s="155" t="s">
        <v>2052</v>
      </c>
      <c r="H309" s="156">
        <v>31.891999999999999</v>
      </c>
      <c r="I309" s="157"/>
      <c r="L309" s="152"/>
      <c r="M309" s="158"/>
      <c r="T309" s="159"/>
      <c r="AT309" s="154" t="s">
        <v>214</v>
      </c>
      <c r="AU309" s="154" t="s">
        <v>91</v>
      </c>
      <c r="AV309" s="11" t="s">
        <v>91</v>
      </c>
      <c r="AW309" s="11" t="s">
        <v>29</v>
      </c>
      <c r="AX309" s="11" t="s">
        <v>72</v>
      </c>
      <c r="AY309" s="154" t="s">
        <v>207</v>
      </c>
    </row>
    <row r="310" spans="2:65" s="14" customFormat="1" x14ac:dyDescent="0.2">
      <c r="B310" s="178"/>
      <c r="D310" s="153" t="s">
        <v>214</v>
      </c>
      <c r="E310" s="179" t="s">
        <v>1</v>
      </c>
      <c r="F310" s="180" t="s">
        <v>243</v>
      </c>
      <c r="H310" s="181">
        <v>152.36199999999999</v>
      </c>
      <c r="I310" s="182"/>
      <c r="L310" s="178"/>
      <c r="M310" s="183"/>
      <c r="T310" s="184"/>
      <c r="AT310" s="179" t="s">
        <v>214</v>
      </c>
      <c r="AU310" s="179" t="s">
        <v>91</v>
      </c>
      <c r="AV310" s="14" t="s">
        <v>236</v>
      </c>
      <c r="AW310" s="14" t="s">
        <v>29</v>
      </c>
      <c r="AX310" s="14" t="s">
        <v>80</v>
      </c>
      <c r="AY310" s="179" t="s">
        <v>207</v>
      </c>
    </row>
    <row r="311" spans="2:65" s="1" customFormat="1" ht="16.5" customHeight="1" x14ac:dyDescent="0.2">
      <c r="B311" s="137"/>
      <c r="C311" s="138" t="s">
        <v>523</v>
      </c>
      <c r="D311" s="138" t="s">
        <v>208</v>
      </c>
      <c r="E311" s="139" t="s">
        <v>2053</v>
      </c>
      <c r="F311" s="140" t="s">
        <v>2054</v>
      </c>
      <c r="G311" s="141" t="s">
        <v>235</v>
      </c>
      <c r="H311" s="142">
        <v>136.66399999999999</v>
      </c>
      <c r="I311" s="143"/>
      <c r="J311" s="144">
        <f>ROUND(I311*H311,2)</f>
        <v>0</v>
      </c>
      <c r="K311" s="145"/>
      <c r="L311" s="32"/>
      <c r="M311" s="146" t="s">
        <v>1</v>
      </c>
      <c r="N311" s="147" t="s">
        <v>38</v>
      </c>
      <c r="P311" s="148">
        <f>O311*H311</f>
        <v>0</v>
      </c>
      <c r="Q311" s="148">
        <v>2.334E-2</v>
      </c>
      <c r="R311" s="148">
        <f>Q311*H311</f>
        <v>3.1897377599999999</v>
      </c>
      <c r="S311" s="148">
        <v>0</v>
      </c>
      <c r="T311" s="149">
        <f>S311*H311</f>
        <v>0</v>
      </c>
      <c r="AR311" s="150" t="s">
        <v>236</v>
      </c>
      <c r="AT311" s="150" t="s">
        <v>208</v>
      </c>
      <c r="AU311" s="150" t="s">
        <v>91</v>
      </c>
      <c r="AY311" s="17" t="s">
        <v>207</v>
      </c>
      <c r="BE311" s="151">
        <f>IF(N311="základná",J311,0)</f>
        <v>0</v>
      </c>
      <c r="BF311" s="151">
        <f>IF(N311="znížená",J311,0)</f>
        <v>0</v>
      </c>
      <c r="BG311" s="151">
        <f>IF(N311="zákl. prenesená",J311,0)</f>
        <v>0</v>
      </c>
      <c r="BH311" s="151">
        <f>IF(N311="zníž. prenesená",J311,0)</f>
        <v>0</v>
      </c>
      <c r="BI311" s="151">
        <f>IF(N311="nulová",J311,0)</f>
        <v>0</v>
      </c>
      <c r="BJ311" s="17" t="s">
        <v>91</v>
      </c>
      <c r="BK311" s="151">
        <f>ROUND(I311*H311,2)</f>
        <v>0</v>
      </c>
      <c r="BL311" s="17" t="s">
        <v>236</v>
      </c>
      <c r="BM311" s="150" t="s">
        <v>2055</v>
      </c>
    </row>
    <row r="312" spans="2:65" s="11" customFormat="1" ht="20.399999999999999" x14ac:dyDescent="0.2">
      <c r="B312" s="152"/>
      <c r="D312" s="153" t="s">
        <v>214</v>
      </c>
      <c r="E312" s="154" t="s">
        <v>1</v>
      </c>
      <c r="F312" s="155" t="s">
        <v>2056</v>
      </c>
      <c r="H312" s="156">
        <v>22.736000000000001</v>
      </c>
      <c r="I312" s="157"/>
      <c r="L312" s="152"/>
      <c r="M312" s="158"/>
      <c r="T312" s="159"/>
      <c r="AT312" s="154" t="s">
        <v>214</v>
      </c>
      <c r="AU312" s="154" t="s">
        <v>91</v>
      </c>
      <c r="AV312" s="11" t="s">
        <v>91</v>
      </c>
      <c r="AW312" s="11" t="s">
        <v>29</v>
      </c>
      <c r="AX312" s="11" t="s">
        <v>72</v>
      </c>
      <c r="AY312" s="154" t="s">
        <v>207</v>
      </c>
    </row>
    <row r="313" spans="2:65" s="11" customFormat="1" ht="20.399999999999999" x14ac:dyDescent="0.2">
      <c r="B313" s="152"/>
      <c r="D313" s="153" t="s">
        <v>214</v>
      </c>
      <c r="E313" s="154" t="s">
        <v>1</v>
      </c>
      <c r="F313" s="155" t="s">
        <v>2057</v>
      </c>
      <c r="H313" s="156">
        <v>113.928</v>
      </c>
      <c r="I313" s="157"/>
      <c r="L313" s="152"/>
      <c r="M313" s="158"/>
      <c r="T313" s="159"/>
      <c r="AT313" s="154" t="s">
        <v>214</v>
      </c>
      <c r="AU313" s="154" t="s">
        <v>91</v>
      </c>
      <c r="AV313" s="11" t="s">
        <v>91</v>
      </c>
      <c r="AW313" s="11" t="s">
        <v>29</v>
      </c>
      <c r="AX313" s="11" t="s">
        <v>72</v>
      </c>
      <c r="AY313" s="154" t="s">
        <v>207</v>
      </c>
    </row>
    <row r="314" spans="2:65" s="14" customFormat="1" x14ac:dyDescent="0.2">
      <c r="B314" s="178"/>
      <c r="D314" s="153" t="s">
        <v>214</v>
      </c>
      <c r="E314" s="179" t="s">
        <v>1</v>
      </c>
      <c r="F314" s="180" t="s">
        <v>243</v>
      </c>
      <c r="H314" s="181">
        <v>136.66399999999999</v>
      </c>
      <c r="I314" s="182"/>
      <c r="L314" s="178"/>
      <c r="M314" s="183"/>
      <c r="T314" s="184"/>
      <c r="AT314" s="179" t="s">
        <v>214</v>
      </c>
      <c r="AU314" s="179" t="s">
        <v>91</v>
      </c>
      <c r="AV314" s="14" t="s">
        <v>236</v>
      </c>
      <c r="AW314" s="14" t="s">
        <v>29</v>
      </c>
      <c r="AX314" s="14" t="s">
        <v>80</v>
      </c>
      <c r="AY314" s="179" t="s">
        <v>207</v>
      </c>
    </row>
    <row r="315" spans="2:65" s="1" customFormat="1" ht="21.75" customHeight="1" x14ac:dyDescent="0.2">
      <c r="B315" s="137"/>
      <c r="C315" s="138" t="s">
        <v>527</v>
      </c>
      <c r="D315" s="138" t="s">
        <v>208</v>
      </c>
      <c r="E315" s="139" t="s">
        <v>2058</v>
      </c>
      <c r="F315" s="140" t="s">
        <v>2059</v>
      </c>
      <c r="G315" s="141" t="s">
        <v>235</v>
      </c>
      <c r="H315" s="142">
        <v>136.66399999999999</v>
      </c>
      <c r="I315" s="143"/>
      <c r="J315" s="144">
        <f>ROUND(I315*H315,2)</f>
        <v>0</v>
      </c>
      <c r="K315" s="145"/>
      <c r="L315" s="32"/>
      <c r="M315" s="146" t="s">
        <v>1</v>
      </c>
      <c r="N315" s="147" t="s">
        <v>38</v>
      </c>
      <c r="P315" s="148">
        <f>O315*H315</f>
        <v>0</v>
      </c>
      <c r="Q315" s="148">
        <v>0</v>
      </c>
      <c r="R315" s="148">
        <f>Q315*H315</f>
        <v>0</v>
      </c>
      <c r="S315" s="148">
        <v>0</v>
      </c>
      <c r="T315" s="149">
        <f>S315*H315</f>
        <v>0</v>
      </c>
      <c r="AR315" s="150" t="s">
        <v>236</v>
      </c>
      <c r="AT315" s="150" t="s">
        <v>208</v>
      </c>
      <c r="AU315" s="150" t="s">
        <v>91</v>
      </c>
      <c r="AY315" s="17" t="s">
        <v>207</v>
      </c>
      <c r="BE315" s="151">
        <f>IF(N315="základná",J315,0)</f>
        <v>0</v>
      </c>
      <c r="BF315" s="151">
        <f>IF(N315="znížená",J315,0)</f>
        <v>0</v>
      </c>
      <c r="BG315" s="151">
        <f>IF(N315="zákl. prenesená",J315,0)</f>
        <v>0</v>
      </c>
      <c r="BH315" s="151">
        <f>IF(N315="zníž. prenesená",J315,0)</f>
        <v>0</v>
      </c>
      <c r="BI315" s="151">
        <f>IF(N315="nulová",J315,0)</f>
        <v>0</v>
      </c>
      <c r="BJ315" s="17" t="s">
        <v>91</v>
      </c>
      <c r="BK315" s="151">
        <f>ROUND(I315*H315,2)</f>
        <v>0</v>
      </c>
      <c r="BL315" s="17" t="s">
        <v>236</v>
      </c>
      <c r="BM315" s="150" t="s">
        <v>2060</v>
      </c>
    </row>
    <row r="316" spans="2:65" s="11" customFormat="1" ht="20.399999999999999" x14ac:dyDescent="0.2">
      <c r="B316" s="152"/>
      <c r="D316" s="153" t="s">
        <v>214</v>
      </c>
      <c r="E316" s="154" t="s">
        <v>1</v>
      </c>
      <c r="F316" s="155" t="s">
        <v>2056</v>
      </c>
      <c r="H316" s="156">
        <v>22.736000000000001</v>
      </c>
      <c r="I316" s="157"/>
      <c r="L316" s="152"/>
      <c r="M316" s="158"/>
      <c r="T316" s="159"/>
      <c r="AT316" s="154" t="s">
        <v>214</v>
      </c>
      <c r="AU316" s="154" t="s">
        <v>91</v>
      </c>
      <c r="AV316" s="11" t="s">
        <v>91</v>
      </c>
      <c r="AW316" s="11" t="s">
        <v>29</v>
      </c>
      <c r="AX316" s="11" t="s">
        <v>72</v>
      </c>
      <c r="AY316" s="154" t="s">
        <v>207</v>
      </c>
    </row>
    <row r="317" spans="2:65" s="11" customFormat="1" ht="20.399999999999999" x14ac:dyDescent="0.2">
      <c r="B317" s="152"/>
      <c r="D317" s="153" t="s">
        <v>214</v>
      </c>
      <c r="E317" s="154" t="s">
        <v>1</v>
      </c>
      <c r="F317" s="155" t="s">
        <v>2057</v>
      </c>
      <c r="H317" s="156">
        <v>113.928</v>
      </c>
      <c r="I317" s="157"/>
      <c r="L317" s="152"/>
      <c r="M317" s="158"/>
      <c r="T317" s="159"/>
      <c r="AT317" s="154" t="s">
        <v>214</v>
      </c>
      <c r="AU317" s="154" t="s">
        <v>91</v>
      </c>
      <c r="AV317" s="11" t="s">
        <v>91</v>
      </c>
      <c r="AW317" s="11" t="s">
        <v>29</v>
      </c>
      <c r="AX317" s="11" t="s">
        <v>72</v>
      </c>
      <c r="AY317" s="154" t="s">
        <v>207</v>
      </c>
    </row>
    <row r="318" spans="2:65" s="14" customFormat="1" x14ac:dyDescent="0.2">
      <c r="B318" s="178"/>
      <c r="D318" s="153" t="s">
        <v>214</v>
      </c>
      <c r="E318" s="179" t="s">
        <v>1</v>
      </c>
      <c r="F318" s="180" t="s">
        <v>243</v>
      </c>
      <c r="H318" s="181">
        <v>136.66399999999999</v>
      </c>
      <c r="I318" s="182"/>
      <c r="L318" s="178"/>
      <c r="M318" s="183"/>
      <c r="T318" s="184"/>
      <c r="AT318" s="179" t="s">
        <v>214</v>
      </c>
      <c r="AU318" s="179" t="s">
        <v>91</v>
      </c>
      <c r="AV318" s="14" t="s">
        <v>236</v>
      </c>
      <c r="AW318" s="14" t="s">
        <v>29</v>
      </c>
      <c r="AX318" s="14" t="s">
        <v>80</v>
      </c>
      <c r="AY318" s="179" t="s">
        <v>207</v>
      </c>
    </row>
    <row r="319" spans="2:65" s="1" customFormat="1" ht="24.15" customHeight="1" x14ac:dyDescent="0.2">
      <c r="B319" s="137"/>
      <c r="C319" s="138" t="s">
        <v>535</v>
      </c>
      <c r="D319" s="138" t="s">
        <v>208</v>
      </c>
      <c r="E319" s="139" t="s">
        <v>2061</v>
      </c>
      <c r="F319" s="140" t="s">
        <v>2062</v>
      </c>
      <c r="G319" s="141" t="s">
        <v>469</v>
      </c>
      <c r="H319" s="142">
        <v>30.472000000000001</v>
      </c>
      <c r="I319" s="143"/>
      <c r="J319" s="144">
        <f>ROUND(I319*H319,2)</f>
        <v>0</v>
      </c>
      <c r="K319" s="145"/>
      <c r="L319" s="32"/>
      <c r="M319" s="146" t="s">
        <v>1</v>
      </c>
      <c r="N319" s="147" t="s">
        <v>38</v>
      </c>
      <c r="P319" s="148">
        <f>O319*H319</f>
        <v>0</v>
      </c>
      <c r="Q319" s="148">
        <v>1.05942</v>
      </c>
      <c r="R319" s="148">
        <f>Q319*H319</f>
        <v>32.282646240000005</v>
      </c>
      <c r="S319" s="148">
        <v>0</v>
      </c>
      <c r="T319" s="149">
        <f>S319*H319</f>
        <v>0</v>
      </c>
      <c r="AR319" s="150" t="s">
        <v>236</v>
      </c>
      <c r="AT319" s="150" t="s">
        <v>208</v>
      </c>
      <c r="AU319" s="150" t="s">
        <v>91</v>
      </c>
      <c r="AY319" s="17" t="s">
        <v>207</v>
      </c>
      <c r="BE319" s="151">
        <f>IF(N319="základná",J319,0)</f>
        <v>0</v>
      </c>
      <c r="BF319" s="151">
        <f>IF(N319="znížená",J319,0)</f>
        <v>0</v>
      </c>
      <c r="BG319" s="151">
        <f>IF(N319="zákl. prenesená",J319,0)</f>
        <v>0</v>
      </c>
      <c r="BH319" s="151">
        <f>IF(N319="zníž. prenesená",J319,0)</f>
        <v>0</v>
      </c>
      <c r="BI319" s="151">
        <f>IF(N319="nulová",J319,0)</f>
        <v>0</v>
      </c>
      <c r="BJ319" s="17" t="s">
        <v>91</v>
      </c>
      <c r="BK319" s="151">
        <f>ROUND(I319*H319,2)</f>
        <v>0</v>
      </c>
      <c r="BL319" s="17" t="s">
        <v>236</v>
      </c>
      <c r="BM319" s="150" t="s">
        <v>2063</v>
      </c>
    </row>
    <row r="320" spans="2:65" s="1" customFormat="1" ht="19.2" x14ac:dyDescent="0.2">
      <c r="B320" s="32"/>
      <c r="D320" s="153" t="s">
        <v>220</v>
      </c>
      <c r="F320" s="160" t="s">
        <v>1983</v>
      </c>
      <c r="I320" s="161"/>
      <c r="L320" s="32"/>
      <c r="M320" s="162"/>
      <c r="T320" s="59"/>
      <c r="AT320" s="17" t="s">
        <v>220</v>
      </c>
      <c r="AU320" s="17" t="s">
        <v>91</v>
      </c>
    </row>
    <row r="321" spans="2:65" s="11" customFormat="1" x14ac:dyDescent="0.2">
      <c r="B321" s="152"/>
      <c r="D321" s="153" t="s">
        <v>214</v>
      </c>
      <c r="E321" s="154" t="s">
        <v>1</v>
      </c>
      <c r="F321" s="155" t="s">
        <v>2064</v>
      </c>
      <c r="H321" s="156">
        <v>30.472000000000001</v>
      </c>
      <c r="I321" s="157"/>
      <c r="L321" s="152"/>
      <c r="M321" s="158"/>
      <c r="T321" s="159"/>
      <c r="AT321" s="154" t="s">
        <v>214</v>
      </c>
      <c r="AU321" s="154" t="s">
        <v>91</v>
      </c>
      <c r="AV321" s="11" t="s">
        <v>91</v>
      </c>
      <c r="AW321" s="11" t="s">
        <v>29</v>
      </c>
      <c r="AX321" s="11" t="s">
        <v>80</v>
      </c>
      <c r="AY321" s="154" t="s">
        <v>207</v>
      </c>
    </row>
    <row r="322" spans="2:65" s="1" customFormat="1" ht="24.15" customHeight="1" x14ac:dyDescent="0.2">
      <c r="B322" s="137"/>
      <c r="C322" s="138" t="s">
        <v>541</v>
      </c>
      <c r="D322" s="138" t="s">
        <v>208</v>
      </c>
      <c r="E322" s="139" t="s">
        <v>2065</v>
      </c>
      <c r="F322" s="140" t="s">
        <v>2066</v>
      </c>
      <c r="G322" s="141" t="s">
        <v>247</v>
      </c>
      <c r="H322" s="142">
        <v>26</v>
      </c>
      <c r="I322" s="143"/>
      <c r="J322" s="144">
        <f>ROUND(I322*H322,2)</f>
        <v>0</v>
      </c>
      <c r="K322" s="145"/>
      <c r="L322" s="32"/>
      <c r="M322" s="146" t="s">
        <v>1</v>
      </c>
      <c r="N322" s="147" t="s">
        <v>38</v>
      </c>
      <c r="P322" s="148">
        <f>O322*H322</f>
        <v>0</v>
      </c>
      <c r="Q322" s="148">
        <v>7.1000000000000004E-3</v>
      </c>
      <c r="R322" s="148">
        <f>Q322*H322</f>
        <v>0.18460000000000001</v>
      </c>
      <c r="S322" s="148">
        <v>0</v>
      </c>
      <c r="T322" s="149">
        <f>S322*H322</f>
        <v>0</v>
      </c>
      <c r="AR322" s="150" t="s">
        <v>236</v>
      </c>
      <c r="AT322" s="150" t="s">
        <v>208</v>
      </c>
      <c r="AU322" s="150" t="s">
        <v>91</v>
      </c>
      <c r="AY322" s="17" t="s">
        <v>207</v>
      </c>
      <c r="BE322" s="151">
        <f>IF(N322="základná",J322,0)</f>
        <v>0</v>
      </c>
      <c r="BF322" s="151">
        <f>IF(N322="znížená",J322,0)</f>
        <v>0</v>
      </c>
      <c r="BG322" s="151">
        <f>IF(N322="zákl. prenesená",J322,0)</f>
        <v>0</v>
      </c>
      <c r="BH322" s="151">
        <f>IF(N322="zníž. prenesená",J322,0)</f>
        <v>0</v>
      </c>
      <c r="BI322" s="151">
        <f>IF(N322="nulová",J322,0)</f>
        <v>0</v>
      </c>
      <c r="BJ322" s="17" t="s">
        <v>91</v>
      </c>
      <c r="BK322" s="151">
        <f>ROUND(I322*H322,2)</f>
        <v>0</v>
      </c>
      <c r="BL322" s="17" t="s">
        <v>236</v>
      </c>
      <c r="BM322" s="150" t="s">
        <v>2067</v>
      </c>
    </row>
    <row r="323" spans="2:65" s="1" customFormat="1" ht="38.4" x14ac:dyDescent="0.2">
      <c r="B323" s="32"/>
      <c r="D323" s="153" t="s">
        <v>220</v>
      </c>
      <c r="F323" s="160" t="s">
        <v>2068</v>
      </c>
      <c r="I323" s="161"/>
      <c r="L323" s="32"/>
      <c r="M323" s="162"/>
      <c r="T323" s="59"/>
      <c r="AT323" s="17" t="s">
        <v>220</v>
      </c>
      <c r="AU323" s="17" t="s">
        <v>91</v>
      </c>
    </row>
    <row r="324" spans="2:65" s="11" customFormat="1" x14ac:dyDescent="0.2">
      <c r="B324" s="152"/>
      <c r="D324" s="153" t="s">
        <v>214</v>
      </c>
      <c r="E324" s="154" t="s">
        <v>1</v>
      </c>
      <c r="F324" s="155" t="s">
        <v>2069</v>
      </c>
      <c r="H324" s="156">
        <v>26</v>
      </c>
      <c r="I324" s="157"/>
      <c r="L324" s="152"/>
      <c r="M324" s="158"/>
      <c r="T324" s="159"/>
      <c r="AT324" s="154" t="s">
        <v>214</v>
      </c>
      <c r="AU324" s="154" t="s">
        <v>91</v>
      </c>
      <c r="AV324" s="11" t="s">
        <v>91</v>
      </c>
      <c r="AW324" s="11" t="s">
        <v>29</v>
      </c>
      <c r="AX324" s="11" t="s">
        <v>80</v>
      </c>
      <c r="AY324" s="154" t="s">
        <v>207</v>
      </c>
    </row>
    <row r="325" spans="2:65" s="1" customFormat="1" ht="16.5" customHeight="1" x14ac:dyDescent="0.2">
      <c r="B325" s="137"/>
      <c r="C325" s="206" t="s">
        <v>547</v>
      </c>
      <c r="D325" s="224" t="s">
        <v>742</v>
      </c>
      <c r="E325" s="207" t="s">
        <v>2070</v>
      </c>
      <c r="F325" s="208" t="s">
        <v>2071</v>
      </c>
      <c r="G325" s="209" t="s">
        <v>247</v>
      </c>
      <c r="H325" s="210">
        <v>26</v>
      </c>
      <c r="I325" s="211"/>
      <c r="J325" s="212">
        <f>ROUND(I325*H325,2)</f>
        <v>0</v>
      </c>
      <c r="K325" s="213"/>
      <c r="L325" s="214"/>
      <c r="M325" s="215" t="s">
        <v>1</v>
      </c>
      <c r="N325" s="216" t="s">
        <v>38</v>
      </c>
      <c r="P325" s="148">
        <f>O325*H325</f>
        <v>0</v>
      </c>
      <c r="Q325" s="148">
        <v>2.8780000000000001</v>
      </c>
      <c r="R325" s="148">
        <f>Q325*H325</f>
        <v>74.828000000000003</v>
      </c>
      <c r="S325" s="148">
        <v>0</v>
      </c>
      <c r="T325" s="149">
        <f>S325*H325</f>
        <v>0</v>
      </c>
      <c r="AR325" s="150" t="s">
        <v>320</v>
      </c>
      <c r="AT325" s="150" t="s">
        <v>742</v>
      </c>
      <c r="AU325" s="150" t="s">
        <v>91</v>
      </c>
      <c r="AY325" s="17" t="s">
        <v>207</v>
      </c>
      <c r="BE325" s="151">
        <f>IF(N325="základná",J325,0)</f>
        <v>0</v>
      </c>
      <c r="BF325" s="151">
        <f>IF(N325="znížená",J325,0)</f>
        <v>0</v>
      </c>
      <c r="BG325" s="151">
        <f>IF(N325="zákl. prenesená",J325,0)</f>
        <v>0</v>
      </c>
      <c r="BH325" s="151">
        <f>IF(N325="zníž. prenesená",J325,0)</f>
        <v>0</v>
      </c>
      <c r="BI325" s="151">
        <f>IF(N325="nulová",J325,0)</f>
        <v>0</v>
      </c>
      <c r="BJ325" s="17" t="s">
        <v>91</v>
      </c>
      <c r="BK325" s="151">
        <f>ROUND(I325*H325,2)</f>
        <v>0</v>
      </c>
      <c r="BL325" s="17" t="s">
        <v>236</v>
      </c>
      <c r="BM325" s="150" t="s">
        <v>2072</v>
      </c>
    </row>
    <row r="326" spans="2:65" s="11" customFormat="1" ht="20.399999999999999" x14ac:dyDescent="0.2">
      <c r="B326" s="152"/>
      <c r="D326" s="153" t="s">
        <v>214</v>
      </c>
      <c r="E326" s="154" t="s">
        <v>1</v>
      </c>
      <c r="F326" s="155" t="s">
        <v>2073</v>
      </c>
      <c r="H326" s="156">
        <v>26</v>
      </c>
      <c r="I326" s="157"/>
      <c r="L326" s="152"/>
      <c r="M326" s="158"/>
      <c r="T326" s="159"/>
      <c r="AT326" s="154" t="s">
        <v>214</v>
      </c>
      <c r="AU326" s="154" t="s">
        <v>91</v>
      </c>
      <c r="AV326" s="11" t="s">
        <v>91</v>
      </c>
      <c r="AW326" s="11" t="s">
        <v>29</v>
      </c>
      <c r="AX326" s="11" t="s">
        <v>80</v>
      </c>
      <c r="AY326" s="154" t="s">
        <v>207</v>
      </c>
    </row>
    <row r="327" spans="2:65" s="1" customFormat="1" ht="16.5" customHeight="1" x14ac:dyDescent="0.2">
      <c r="B327" s="137"/>
      <c r="C327" s="138" t="s">
        <v>561</v>
      </c>
      <c r="D327" s="138" t="s">
        <v>208</v>
      </c>
      <c r="E327" s="139" t="s">
        <v>2074</v>
      </c>
      <c r="F327" s="140" t="s">
        <v>2075</v>
      </c>
      <c r="G327" s="141" t="s">
        <v>235</v>
      </c>
      <c r="H327" s="142">
        <v>567.52499999999998</v>
      </c>
      <c r="I327" s="143"/>
      <c r="J327" s="144">
        <f>ROUND(I327*H327,2)</f>
        <v>0</v>
      </c>
      <c r="K327" s="145"/>
      <c r="L327" s="32"/>
      <c r="M327" s="146" t="s">
        <v>1</v>
      </c>
      <c r="N327" s="147" t="s">
        <v>38</v>
      </c>
      <c r="P327" s="148">
        <f>O327*H327</f>
        <v>0</v>
      </c>
      <c r="Q327" s="148">
        <v>4.2199999999999998E-3</v>
      </c>
      <c r="R327" s="148">
        <f>Q327*H327</f>
        <v>2.3949554999999996</v>
      </c>
      <c r="S327" s="148">
        <v>0</v>
      </c>
      <c r="T327" s="149">
        <f>S327*H327</f>
        <v>0</v>
      </c>
      <c r="AR327" s="150" t="s">
        <v>236</v>
      </c>
      <c r="AT327" s="150" t="s">
        <v>208</v>
      </c>
      <c r="AU327" s="150" t="s">
        <v>91</v>
      </c>
      <c r="AY327" s="17" t="s">
        <v>207</v>
      </c>
      <c r="BE327" s="151">
        <f>IF(N327="základná",J327,0)</f>
        <v>0</v>
      </c>
      <c r="BF327" s="151">
        <f>IF(N327="znížená",J327,0)</f>
        <v>0</v>
      </c>
      <c r="BG327" s="151">
        <f>IF(N327="zákl. prenesená",J327,0)</f>
        <v>0</v>
      </c>
      <c r="BH327" s="151">
        <f>IF(N327="zníž. prenesená",J327,0)</f>
        <v>0</v>
      </c>
      <c r="BI327" s="151">
        <f>IF(N327="nulová",J327,0)</f>
        <v>0</v>
      </c>
      <c r="BJ327" s="17" t="s">
        <v>91</v>
      </c>
      <c r="BK327" s="151">
        <f>ROUND(I327*H327,2)</f>
        <v>0</v>
      </c>
      <c r="BL327" s="17" t="s">
        <v>236</v>
      </c>
      <c r="BM327" s="150" t="s">
        <v>2076</v>
      </c>
    </row>
    <row r="328" spans="2:65" s="11" customFormat="1" x14ac:dyDescent="0.2">
      <c r="B328" s="152"/>
      <c r="D328" s="153" t="s">
        <v>214</v>
      </c>
      <c r="E328" s="154" t="s">
        <v>1</v>
      </c>
      <c r="F328" s="155" t="s">
        <v>2077</v>
      </c>
      <c r="H328" s="156">
        <v>567.52499999999998</v>
      </c>
      <c r="I328" s="157"/>
      <c r="L328" s="152"/>
      <c r="M328" s="158"/>
      <c r="T328" s="159"/>
      <c r="AT328" s="154" t="s">
        <v>214</v>
      </c>
      <c r="AU328" s="154" t="s">
        <v>91</v>
      </c>
      <c r="AV328" s="11" t="s">
        <v>91</v>
      </c>
      <c r="AW328" s="11" t="s">
        <v>29</v>
      </c>
      <c r="AX328" s="11" t="s">
        <v>80</v>
      </c>
      <c r="AY328" s="154" t="s">
        <v>207</v>
      </c>
    </row>
    <row r="329" spans="2:65" s="1" customFormat="1" ht="24.15" customHeight="1" x14ac:dyDescent="0.2">
      <c r="B329" s="137"/>
      <c r="C329" s="138" t="s">
        <v>573</v>
      </c>
      <c r="D329" s="138" t="s">
        <v>208</v>
      </c>
      <c r="E329" s="139" t="s">
        <v>2078</v>
      </c>
      <c r="F329" s="140" t="s">
        <v>2079</v>
      </c>
      <c r="G329" s="141" t="s">
        <v>247</v>
      </c>
      <c r="H329" s="142">
        <v>52</v>
      </c>
      <c r="I329" s="143"/>
      <c r="J329" s="144">
        <f>ROUND(I329*H329,2)</f>
        <v>0</v>
      </c>
      <c r="K329" s="145"/>
      <c r="L329" s="32"/>
      <c r="M329" s="146" t="s">
        <v>1</v>
      </c>
      <c r="N329" s="147" t="s">
        <v>38</v>
      </c>
      <c r="P329" s="148">
        <f>O329*H329</f>
        <v>0</v>
      </c>
      <c r="Q329" s="148">
        <v>0</v>
      </c>
      <c r="R329" s="148">
        <f>Q329*H329</f>
        <v>0</v>
      </c>
      <c r="S329" s="148">
        <v>0</v>
      </c>
      <c r="T329" s="149">
        <f>S329*H329</f>
        <v>0</v>
      </c>
      <c r="AR329" s="150" t="s">
        <v>236</v>
      </c>
      <c r="AT329" s="150" t="s">
        <v>208</v>
      </c>
      <c r="AU329" s="150" t="s">
        <v>91</v>
      </c>
      <c r="AY329" s="17" t="s">
        <v>207</v>
      </c>
      <c r="BE329" s="151">
        <f>IF(N329="základná",J329,0)</f>
        <v>0</v>
      </c>
      <c r="BF329" s="151">
        <f>IF(N329="znížená",J329,0)</f>
        <v>0</v>
      </c>
      <c r="BG329" s="151">
        <f>IF(N329="zákl. prenesená",J329,0)</f>
        <v>0</v>
      </c>
      <c r="BH329" s="151">
        <f>IF(N329="zníž. prenesená",J329,0)</f>
        <v>0</v>
      </c>
      <c r="BI329" s="151">
        <f>IF(N329="nulová",J329,0)</f>
        <v>0</v>
      </c>
      <c r="BJ329" s="17" t="s">
        <v>91</v>
      </c>
      <c r="BK329" s="151">
        <f>ROUND(I329*H329,2)</f>
        <v>0</v>
      </c>
      <c r="BL329" s="17" t="s">
        <v>236</v>
      </c>
      <c r="BM329" s="150" t="s">
        <v>2080</v>
      </c>
    </row>
    <row r="330" spans="2:65" s="11" customFormat="1" x14ac:dyDescent="0.2">
      <c r="B330" s="152"/>
      <c r="D330" s="153" t="s">
        <v>214</v>
      </c>
      <c r="E330" s="154" t="s">
        <v>1</v>
      </c>
      <c r="F330" s="155" t="s">
        <v>2081</v>
      </c>
      <c r="H330" s="156">
        <v>52</v>
      </c>
      <c r="I330" s="157"/>
      <c r="L330" s="152"/>
      <c r="M330" s="158"/>
      <c r="T330" s="159"/>
      <c r="AT330" s="154" t="s">
        <v>214</v>
      </c>
      <c r="AU330" s="154" t="s">
        <v>91</v>
      </c>
      <c r="AV330" s="11" t="s">
        <v>91</v>
      </c>
      <c r="AW330" s="11" t="s">
        <v>29</v>
      </c>
      <c r="AX330" s="11" t="s">
        <v>80</v>
      </c>
      <c r="AY330" s="154" t="s">
        <v>207</v>
      </c>
    </row>
    <row r="331" spans="2:65" s="1" customFormat="1" ht="21.75" customHeight="1" x14ac:dyDescent="0.2">
      <c r="B331" s="137"/>
      <c r="C331" s="206" t="s">
        <v>589</v>
      </c>
      <c r="D331" s="224" t="s">
        <v>742</v>
      </c>
      <c r="E331" s="207" t="s">
        <v>2082</v>
      </c>
      <c r="F331" s="208" t="s">
        <v>2083</v>
      </c>
      <c r="G331" s="209" t="s">
        <v>247</v>
      </c>
      <c r="H331" s="210">
        <v>52</v>
      </c>
      <c r="I331" s="211"/>
      <c r="J331" s="212">
        <f>ROUND(I331*H331,2)</f>
        <v>0</v>
      </c>
      <c r="K331" s="213"/>
      <c r="L331" s="214"/>
      <c r="M331" s="215" t="s">
        <v>1</v>
      </c>
      <c r="N331" s="216" t="s">
        <v>38</v>
      </c>
      <c r="P331" s="148">
        <f>O331*H331</f>
        <v>0</v>
      </c>
      <c r="Q331" s="148">
        <v>9.0299999999999994</v>
      </c>
      <c r="R331" s="148">
        <f>Q331*H331</f>
        <v>469.55999999999995</v>
      </c>
      <c r="S331" s="148">
        <v>0</v>
      </c>
      <c r="T331" s="149">
        <f>S331*H331</f>
        <v>0</v>
      </c>
      <c r="AR331" s="150" t="s">
        <v>320</v>
      </c>
      <c r="AT331" s="150" t="s">
        <v>742</v>
      </c>
      <c r="AU331" s="150" t="s">
        <v>91</v>
      </c>
      <c r="AY331" s="17" t="s">
        <v>207</v>
      </c>
      <c r="BE331" s="151">
        <f>IF(N331="základná",J331,0)</f>
        <v>0</v>
      </c>
      <c r="BF331" s="151">
        <f>IF(N331="znížená",J331,0)</f>
        <v>0</v>
      </c>
      <c r="BG331" s="151">
        <f>IF(N331="zákl. prenesená",J331,0)</f>
        <v>0</v>
      </c>
      <c r="BH331" s="151">
        <f>IF(N331="zníž. prenesená",J331,0)</f>
        <v>0</v>
      </c>
      <c r="BI331" s="151">
        <f>IF(N331="nulová",J331,0)</f>
        <v>0</v>
      </c>
      <c r="BJ331" s="17" t="s">
        <v>91</v>
      </c>
      <c r="BK331" s="151">
        <f>ROUND(I331*H331,2)</f>
        <v>0</v>
      </c>
      <c r="BL331" s="17" t="s">
        <v>236</v>
      </c>
      <c r="BM331" s="150" t="s">
        <v>2084</v>
      </c>
    </row>
    <row r="332" spans="2:65" s="11" customFormat="1" ht="20.399999999999999" x14ac:dyDescent="0.2">
      <c r="B332" s="152"/>
      <c r="D332" s="153" t="s">
        <v>214</v>
      </c>
      <c r="E332" s="154" t="s">
        <v>1</v>
      </c>
      <c r="F332" s="155" t="s">
        <v>2085</v>
      </c>
      <c r="H332" s="156">
        <v>52</v>
      </c>
      <c r="I332" s="157"/>
      <c r="L332" s="152"/>
      <c r="M332" s="158"/>
      <c r="T332" s="159"/>
      <c r="AT332" s="154" t="s">
        <v>214</v>
      </c>
      <c r="AU332" s="154" t="s">
        <v>91</v>
      </c>
      <c r="AV332" s="11" t="s">
        <v>91</v>
      </c>
      <c r="AW332" s="11" t="s">
        <v>29</v>
      </c>
      <c r="AX332" s="11" t="s">
        <v>80</v>
      </c>
      <c r="AY332" s="154" t="s">
        <v>207</v>
      </c>
    </row>
    <row r="333" spans="2:65" s="1" customFormat="1" ht="24.15" customHeight="1" x14ac:dyDescent="0.2">
      <c r="B333" s="137"/>
      <c r="C333" s="138" t="s">
        <v>594</v>
      </c>
      <c r="D333" s="138" t="s">
        <v>208</v>
      </c>
      <c r="E333" s="139" t="s">
        <v>2086</v>
      </c>
      <c r="F333" s="140" t="s">
        <v>2087</v>
      </c>
      <c r="G333" s="141" t="s">
        <v>247</v>
      </c>
      <c r="H333" s="142">
        <v>68</v>
      </c>
      <c r="I333" s="143"/>
      <c r="J333" s="144">
        <f>ROUND(I333*H333,2)</f>
        <v>0</v>
      </c>
      <c r="K333" s="145"/>
      <c r="L333" s="32"/>
      <c r="M333" s="146" t="s">
        <v>1</v>
      </c>
      <c r="N333" s="147" t="s">
        <v>38</v>
      </c>
      <c r="P333" s="148">
        <f>O333*H333</f>
        <v>0</v>
      </c>
      <c r="Q333" s="148">
        <v>3.117E-2</v>
      </c>
      <c r="R333" s="148">
        <f>Q333*H333</f>
        <v>2.1195599999999999</v>
      </c>
      <c r="S333" s="148">
        <v>0</v>
      </c>
      <c r="T333" s="149">
        <f>S333*H333</f>
        <v>0</v>
      </c>
      <c r="AR333" s="150" t="s">
        <v>236</v>
      </c>
      <c r="AT333" s="150" t="s">
        <v>208</v>
      </c>
      <c r="AU333" s="150" t="s">
        <v>91</v>
      </c>
      <c r="AY333" s="17" t="s">
        <v>207</v>
      </c>
      <c r="BE333" s="151">
        <f>IF(N333="základná",J333,0)</f>
        <v>0</v>
      </c>
      <c r="BF333" s="151">
        <f>IF(N333="znížená",J333,0)</f>
        <v>0</v>
      </c>
      <c r="BG333" s="151">
        <f>IF(N333="zákl. prenesená",J333,0)</f>
        <v>0</v>
      </c>
      <c r="BH333" s="151">
        <f>IF(N333="zníž. prenesená",J333,0)</f>
        <v>0</v>
      </c>
      <c r="BI333" s="151">
        <f>IF(N333="nulová",J333,0)</f>
        <v>0</v>
      </c>
      <c r="BJ333" s="17" t="s">
        <v>91</v>
      </c>
      <c r="BK333" s="151">
        <f>ROUND(I333*H333,2)</f>
        <v>0</v>
      </c>
      <c r="BL333" s="17" t="s">
        <v>236</v>
      </c>
      <c r="BM333" s="150" t="s">
        <v>2088</v>
      </c>
    </row>
    <row r="334" spans="2:65" s="11" customFormat="1" ht="20.399999999999999" x14ac:dyDescent="0.2">
      <c r="B334" s="152"/>
      <c r="D334" s="153" t="s">
        <v>214</v>
      </c>
      <c r="E334" s="154" t="s">
        <v>1</v>
      </c>
      <c r="F334" s="155" t="s">
        <v>2089</v>
      </c>
      <c r="H334" s="156">
        <v>68</v>
      </c>
      <c r="I334" s="157"/>
      <c r="L334" s="152"/>
      <c r="M334" s="158"/>
      <c r="T334" s="159"/>
      <c r="AT334" s="154" t="s">
        <v>214</v>
      </c>
      <c r="AU334" s="154" t="s">
        <v>91</v>
      </c>
      <c r="AV334" s="11" t="s">
        <v>91</v>
      </c>
      <c r="AW334" s="11" t="s">
        <v>29</v>
      </c>
      <c r="AX334" s="11" t="s">
        <v>80</v>
      </c>
      <c r="AY334" s="154" t="s">
        <v>207</v>
      </c>
    </row>
    <row r="335" spans="2:65" s="1" customFormat="1" ht="24.15" customHeight="1" x14ac:dyDescent="0.2">
      <c r="B335" s="137"/>
      <c r="C335" s="138" t="s">
        <v>599</v>
      </c>
      <c r="D335" s="138" t="s">
        <v>208</v>
      </c>
      <c r="E335" s="139" t="s">
        <v>2090</v>
      </c>
      <c r="F335" s="140" t="s">
        <v>2091</v>
      </c>
      <c r="G335" s="141" t="s">
        <v>269</v>
      </c>
      <c r="H335" s="142">
        <v>8.7859999999999996</v>
      </c>
      <c r="I335" s="143"/>
      <c r="J335" s="144">
        <f>ROUND(I335*H335,2)</f>
        <v>0</v>
      </c>
      <c r="K335" s="145"/>
      <c r="L335" s="32"/>
      <c r="M335" s="146" t="s">
        <v>1</v>
      </c>
      <c r="N335" s="147" t="s">
        <v>38</v>
      </c>
      <c r="P335" s="148">
        <f>O335*H335</f>
        <v>0</v>
      </c>
      <c r="Q335" s="148">
        <v>0.18547</v>
      </c>
      <c r="R335" s="148">
        <f>Q335*H335</f>
        <v>1.62953942</v>
      </c>
      <c r="S335" s="148">
        <v>0</v>
      </c>
      <c r="T335" s="149">
        <f>S335*H335</f>
        <v>0</v>
      </c>
      <c r="AR335" s="150" t="s">
        <v>236</v>
      </c>
      <c r="AT335" s="150" t="s">
        <v>208</v>
      </c>
      <c r="AU335" s="150" t="s">
        <v>91</v>
      </c>
      <c r="AY335" s="17" t="s">
        <v>207</v>
      </c>
      <c r="BE335" s="151">
        <f>IF(N335="základná",J335,0)</f>
        <v>0</v>
      </c>
      <c r="BF335" s="151">
        <f>IF(N335="znížená",J335,0)</f>
        <v>0</v>
      </c>
      <c r="BG335" s="151">
        <f>IF(N335="zákl. prenesená",J335,0)</f>
        <v>0</v>
      </c>
      <c r="BH335" s="151">
        <f>IF(N335="zníž. prenesená",J335,0)</f>
        <v>0</v>
      </c>
      <c r="BI335" s="151">
        <f>IF(N335="nulová",J335,0)</f>
        <v>0</v>
      </c>
      <c r="BJ335" s="17" t="s">
        <v>91</v>
      </c>
      <c r="BK335" s="151">
        <f>ROUND(I335*H335,2)</f>
        <v>0</v>
      </c>
      <c r="BL335" s="17" t="s">
        <v>236</v>
      </c>
      <c r="BM335" s="150" t="s">
        <v>2092</v>
      </c>
    </row>
    <row r="336" spans="2:65" s="11" customFormat="1" ht="20.399999999999999" x14ac:dyDescent="0.2">
      <c r="B336" s="152"/>
      <c r="D336" s="153" t="s">
        <v>214</v>
      </c>
      <c r="E336" s="154" t="s">
        <v>1</v>
      </c>
      <c r="F336" s="155" t="s">
        <v>2093</v>
      </c>
      <c r="H336" s="156">
        <v>8.7859999999999996</v>
      </c>
      <c r="I336" s="157"/>
      <c r="L336" s="152"/>
      <c r="M336" s="158"/>
      <c r="T336" s="159"/>
      <c r="AT336" s="154" t="s">
        <v>214</v>
      </c>
      <c r="AU336" s="154" t="s">
        <v>91</v>
      </c>
      <c r="AV336" s="11" t="s">
        <v>91</v>
      </c>
      <c r="AW336" s="11" t="s">
        <v>29</v>
      </c>
      <c r="AX336" s="11" t="s">
        <v>80</v>
      </c>
      <c r="AY336" s="154" t="s">
        <v>207</v>
      </c>
    </row>
    <row r="337" spans="2:65" s="1" customFormat="1" ht="16.5" customHeight="1" x14ac:dyDescent="0.2">
      <c r="B337" s="137"/>
      <c r="C337" s="138" t="s">
        <v>604</v>
      </c>
      <c r="D337" s="138" t="s">
        <v>208</v>
      </c>
      <c r="E337" s="139" t="s">
        <v>2094</v>
      </c>
      <c r="F337" s="140" t="s">
        <v>2095</v>
      </c>
      <c r="G337" s="141" t="s">
        <v>235</v>
      </c>
      <c r="H337" s="142">
        <v>10.872999999999999</v>
      </c>
      <c r="I337" s="143"/>
      <c r="J337" s="144">
        <f>ROUND(I337*H337,2)</f>
        <v>0</v>
      </c>
      <c r="K337" s="145"/>
      <c r="L337" s="32"/>
      <c r="M337" s="146" t="s">
        <v>1</v>
      </c>
      <c r="N337" s="147" t="s">
        <v>38</v>
      </c>
      <c r="P337" s="148">
        <f>O337*H337</f>
        <v>0</v>
      </c>
      <c r="Q337" s="148">
        <v>2.102E-2</v>
      </c>
      <c r="R337" s="148">
        <f>Q337*H337</f>
        <v>0.22855045999999998</v>
      </c>
      <c r="S337" s="148">
        <v>0</v>
      </c>
      <c r="T337" s="149">
        <f>S337*H337</f>
        <v>0</v>
      </c>
      <c r="AR337" s="150" t="s">
        <v>236</v>
      </c>
      <c r="AT337" s="150" t="s">
        <v>208</v>
      </c>
      <c r="AU337" s="150" t="s">
        <v>91</v>
      </c>
      <c r="AY337" s="17" t="s">
        <v>207</v>
      </c>
      <c r="BE337" s="151">
        <f>IF(N337="základná",J337,0)</f>
        <v>0</v>
      </c>
      <c r="BF337" s="151">
        <f>IF(N337="znížená",J337,0)</f>
        <v>0</v>
      </c>
      <c r="BG337" s="151">
        <f>IF(N337="zákl. prenesená",J337,0)</f>
        <v>0</v>
      </c>
      <c r="BH337" s="151">
        <f>IF(N337="zníž. prenesená",J337,0)</f>
        <v>0</v>
      </c>
      <c r="BI337" s="151">
        <f>IF(N337="nulová",J337,0)</f>
        <v>0</v>
      </c>
      <c r="BJ337" s="17" t="s">
        <v>91</v>
      </c>
      <c r="BK337" s="151">
        <f>ROUND(I337*H337,2)</f>
        <v>0</v>
      </c>
      <c r="BL337" s="17" t="s">
        <v>236</v>
      </c>
      <c r="BM337" s="150" t="s">
        <v>2096</v>
      </c>
    </row>
    <row r="338" spans="2:65" s="11" customFormat="1" x14ac:dyDescent="0.2">
      <c r="B338" s="152"/>
      <c r="D338" s="153" t="s">
        <v>214</v>
      </c>
      <c r="E338" s="154" t="s">
        <v>1</v>
      </c>
      <c r="F338" s="155" t="s">
        <v>2097</v>
      </c>
      <c r="H338" s="156">
        <v>10.872999999999999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80</v>
      </c>
      <c r="AY338" s="154" t="s">
        <v>207</v>
      </c>
    </row>
    <row r="339" spans="2:65" s="1" customFormat="1" ht="16.5" customHeight="1" x14ac:dyDescent="0.2">
      <c r="B339" s="137"/>
      <c r="C339" s="138" t="s">
        <v>608</v>
      </c>
      <c r="D339" s="138" t="s">
        <v>208</v>
      </c>
      <c r="E339" s="139" t="s">
        <v>2098</v>
      </c>
      <c r="F339" s="140" t="s">
        <v>2099</v>
      </c>
      <c r="G339" s="141" t="s">
        <v>235</v>
      </c>
      <c r="H339" s="142">
        <v>13.323</v>
      </c>
      <c r="I339" s="143"/>
      <c r="J339" s="144">
        <f>ROUND(I339*H339,2)</f>
        <v>0</v>
      </c>
      <c r="K339" s="145"/>
      <c r="L339" s="32"/>
      <c r="M339" s="146" t="s">
        <v>1</v>
      </c>
      <c r="N339" s="147" t="s">
        <v>38</v>
      </c>
      <c r="P339" s="148">
        <f>O339*H339</f>
        <v>0</v>
      </c>
      <c r="Q339" s="148">
        <v>5.305E-2</v>
      </c>
      <c r="R339" s="148">
        <f>Q339*H339</f>
        <v>0.70678514999999997</v>
      </c>
      <c r="S339" s="148">
        <v>0</v>
      </c>
      <c r="T339" s="149">
        <f>S339*H339</f>
        <v>0</v>
      </c>
      <c r="AR339" s="150" t="s">
        <v>236</v>
      </c>
      <c r="AT339" s="150" t="s">
        <v>208</v>
      </c>
      <c r="AU339" s="150" t="s">
        <v>91</v>
      </c>
      <c r="AY339" s="17" t="s">
        <v>207</v>
      </c>
      <c r="BE339" s="151">
        <f>IF(N339="základná",J339,0)</f>
        <v>0</v>
      </c>
      <c r="BF339" s="151">
        <f>IF(N339="znížená",J339,0)</f>
        <v>0</v>
      </c>
      <c r="BG339" s="151">
        <f>IF(N339="zákl. prenesená",J339,0)</f>
        <v>0</v>
      </c>
      <c r="BH339" s="151">
        <f>IF(N339="zníž. prenesená",J339,0)</f>
        <v>0</v>
      </c>
      <c r="BI339" s="151">
        <f>IF(N339="nulová",J339,0)</f>
        <v>0</v>
      </c>
      <c r="BJ339" s="17" t="s">
        <v>91</v>
      </c>
      <c r="BK339" s="151">
        <f>ROUND(I339*H339,2)</f>
        <v>0</v>
      </c>
      <c r="BL339" s="17" t="s">
        <v>236</v>
      </c>
      <c r="BM339" s="150" t="s">
        <v>2100</v>
      </c>
    </row>
    <row r="340" spans="2:65" s="11" customFormat="1" x14ac:dyDescent="0.2">
      <c r="B340" s="152"/>
      <c r="D340" s="153" t="s">
        <v>214</v>
      </c>
      <c r="E340" s="154" t="s">
        <v>1</v>
      </c>
      <c r="F340" s="155" t="s">
        <v>2101</v>
      </c>
      <c r="H340" s="156">
        <v>2.13</v>
      </c>
      <c r="I340" s="157"/>
      <c r="L340" s="152"/>
      <c r="M340" s="158"/>
      <c r="T340" s="159"/>
      <c r="AT340" s="154" t="s">
        <v>214</v>
      </c>
      <c r="AU340" s="154" t="s">
        <v>91</v>
      </c>
      <c r="AV340" s="11" t="s">
        <v>91</v>
      </c>
      <c r="AW340" s="11" t="s">
        <v>29</v>
      </c>
      <c r="AX340" s="11" t="s">
        <v>72</v>
      </c>
      <c r="AY340" s="154" t="s">
        <v>207</v>
      </c>
    </row>
    <row r="341" spans="2:65" s="11" customFormat="1" x14ac:dyDescent="0.2">
      <c r="B341" s="152"/>
      <c r="D341" s="153" t="s">
        <v>214</v>
      </c>
      <c r="E341" s="154" t="s">
        <v>1</v>
      </c>
      <c r="F341" s="155" t="s">
        <v>2102</v>
      </c>
      <c r="H341" s="156">
        <v>4.8</v>
      </c>
      <c r="I341" s="157"/>
      <c r="L341" s="152"/>
      <c r="M341" s="158"/>
      <c r="T341" s="159"/>
      <c r="AT341" s="154" t="s">
        <v>214</v>
      </c>
      <c r="AU341" s="154" t="s">
        <v>91</v>
      </c>
      <c r="AV341" s="11" t="s">
        <v>91</v>
      </c>
      <c r="AW341" s="11" t="s">
        <v>29</v>
      </c>
      <c r="AX341" s="11" t="s">
        <v>72</v>
      </c>
      <c r="AY341" s="154" t="s">
        <v>207</v>
      </c>
    </row>
    <row r="342" spans="2:65" s="11" customFormat="1" x14ac:dyDescent="0.2">
      <c r="B342" s="152"/>
      <c r="D342" s="153" t="s">
        <v>214</v>
      </c>
      <c r="E342" s="154" t="s">
        <v>1</v>
      </c>
      <c r="F342" s="155" t="s">
        <v>2103</v>
      </c>
      <c r="H342" s="156">
        <v>6.3929999999999998</v>
      </c>
      <c r="I342" s="157"/>
      <c r="L342" s="152"/>
      <c r="M342" s="158"/>
      <c r="T342" s="159"/>
      <c r="AT342" s="154" t="s">
        <v>214</v>
      </c>
      <c r="AU342" s="154" t="s">
        <v>91</v>
      </c>
      <c r="AV342" s="11" t="s">
        <v>91</v>
      </c>
      <c r="AW342" s="11" t="s">
        <v>29</v>
      </c>
      <c r="AX342" s="11" t="s">
        <v>72</v>
      </c>
      <c r="AY342" s="154" t="s">
        <v>207</v>
      </c>
    </row>
    <row r="343" spans="2:65" s="14" customFormat="1" x14ac:dyDescent="0.2">
      <c r="B343" s="178"/>
      <c r="D343" s="153" t="s">
        <v>214</v>
      </c>
      <c r="E343" s="179" t="s">
        <v>1</v>
      </c>
      <c r="F343" s="180" t="s">
        <v>243</v>
      </c>
      <c r="H343" s="181">
        <v>13.323</v>
      </c>
      <c r="I343" s="182"/>
      <c r="L343" s="178"/>
      <c r="M343" s="183"/>
      <c r="T343" s="184"/>
      <c r="AT343" s="179" t="s">
        <v>214</v>
      </c>
      <c r="AU343" s="179" t="s">
        <v>91</v>
      </c>
      <c r="AV343" s="14" t="s">
        <v>236</v>
      </c>
      <c r="AW343" s="14" t="s">
        <v>29</v>
      </c>
      <c r="AX343" s="14" t="s">
        <v>80</v>
      </c>
      <c r="AY343" s="179" t="s">
        <v>207</v>
      </c>
    </row>
    <row r="344" spans="2:65" s="1" customFormat="1" ht="24.15" customHeight="1" x14ac:dyDescent="0.2">
      <c r="B344" s="137"/>
      <c r="C344" s="138" t="s">
        <v>614</v>
      </c>
      <c r="D344" s="194" t="s">
        <v>208</v>
      </c>
      <c r="E344" s="139" t="s">
        <v>2104</v>
      </c>
      <c r="F344" s="140" t="s">
        <v>2105</v>
      </c>
      <c r="G344" s="141" t="s">
        <v>269</v>
      </c>
      <c r="H344" s="142">
        <v>0.9</v>
      </c>
      <c r="I344" s="143"/>
      <c r="J344" s="144">
        <f>ROUND(I344*H344,2)</f>
        <v>0</v>
      </c>
      <c r="K344" s="145"/>
      <c r="L344" s="32"/>
      <c r="M344" s="146" t="s">
        <v>1</v>
      </c>
      <c r="N344" s="147" t="s">
        <v>38</v>
      </c>
      <c r="P344" s="148">
        <f>O344*H344</f>
        <v>0</v>
      </c>
      <c r="Q344" s="148">
        <v>1.8907799999999999</v>
      </c>
      <c r="R344" s="148">
        <f>Q344*H344</f>
        <v>1.701702</v>
      </c>
      <c r="S344" s="148">
        <v>0</v>
      </c>
      <c r="T344" s="149">
        <f>S344*H344</f>
        <v>0</v>
      </c>
      <c r="AR344" s="150" t="s">
        <v>236</v>
      </c>
      <c r="AT344" s="150" t="s">
        <v>208</v>
      </c>
      <c r="AU344" s="150" t="s">
        <v>91</v>
      </c>
      <c r="AY344" s="17" t="s">
        <v>207</v>
      </c>
      <c r="BE344" s="151">
        <f>IF(N344="základná",J344,0)</f>
        <v>0</v>
      </c>
      <c r="BF344" s="151">
        <f>IF(N344="znížená",J344,0)</f>
        <v>0</v>
      </c>
      <c r="BG344" s="151">
        <f>IF(N344="zákl. prenesená",J344,0)</f>
        <v>0</v>
      </c>
      <c r="BH344" s="151">
        <f>IF(N344="zníž. prenesená",J344,0)</f>
        <v>0</v>
      </c>
      <c r="BI344" s="151">
        <f>IF(N344="nulová",J344,0)</f>
        <v>0</v>
      </c>
      <c r="BJ344" s="17" t="s">
        <v>91</v>
      </c>
      <c r="BK344" s="151">
        <f>ROUND(I344*H344,2)</f>
        <v>0</v>
      </c>
      <c r="BL344" s="17" t="s">
        <v>236</v>
      </c>
      <c r="BM344" s="150" t="s">
        <v>2106</v>
      </c>
    </row>
    <row r="345" spans="2:65" s="1" customFormat="1" ht="19.2" x14ac:dyDescent="0.2">
      <c r="B345" s="32"/>
      <c r="D345" s="153" t="s">
        <v>220</v>
      </c>
      <c r="F345" s="160" t="s">
        <v>2107</v>
      </c>
      <c r="I345" s="161"/>
      <c r="L345" s="32"/>
      <c r="M345" s="162"/>
      <c r="T345" s="59"/>
      <c r="AT345" s="17" t="s">
        <v>220</v>
      </c>
      <c r="AU345" s="17" t="s">
        <v>91</v>
      </c>
    </row>
    <row r="346" spans="2:65" s="11" customFormat="1" x14ac:dyDescent="0.2">
      <c r="B346" s="152"/>
      <c r="D346" s="153" t="s">
        <v>214</v>
      </c>
      <c r="E346" s="154" t="s">
        <v>1</v>
      </c>
      <c r="F346" s="155" t="s">
        <v>2108</v>
      </c>
      <c r="H346" s="156">
        <v>0.9</v>
      </c>
      <c r="I346" s="157"/>
      <c r="L346" s="152"/>
      <c r="M346" s="158"/>
      <c r="T346" s="159"/>
      <c r="AT346" s="154" t="s">
        <v>214</v>
      </c>
      <c r="AU346" s="154" t="s">
        <v>91</v>
      </c>
      <c r="AV346" s="11" t="s">
        <v>91</v>
      </c>
      <c r="AW346" s="11" t="s">
        <v>29</v>
      </c>
      <c r="AX346" s="11" t="s">
        <v>80</v>
      </c>
      <c r="AY346" s="154" t="s">
        <v>207</v>
      </c>
    </row>
    <row r="347" spans="2:65" s="1" customFormat="1" ht="24.15" customHeight="1" x14ac:dyDescent="0.2">
      <c r="B347" s="137"/>
      <c r="C347" s="138" t="s">
        <v>617</v>
      </c>
      <c r="D347" s="138" t="s">
        <v>208</v>
      </c>
      <c r="E347" s="139" t="s">
        <v>2109</v>
      </c>
      <c r="F347" s="140" t="s">
        <v>2110</v>
      </c>
      <c r="G347" s="141" t="s">
        <v>269</v>
      </c>
      <c r="H347" s="142">
        <v>58.335000000000001</v>
      </c>
      <c r="I347" s="143"/>
      <c r="J347" s="144">
        <f>ROUND(I347*H347,2)</f>
        <v>0</v>
      </c>
      <c r="K347" s="145"/>
      <c r="L347" s="32"/>
      <c r="M347" s="146" t="s">
        <v>1</v>
      </c>
      <c r="N347" s="147" t="s">
        <v>38</v>
      </c>
      <c r="P347" s="148">
        <f>O347*H347</f>
        <v>0</v>
      </c>
      <c r="Q347" s="148">
        <v>2.09</v>
      </c>
      <c r="R347" s="148">
        <f>Q347*H347</f>
        <v>121.92014999999999</v>
      </c>
      <c r="S347" s="148">
        <v>0</v>
      </c>
      <c r="T347" s="149">
        <f>S347*H347</f>
        <v>0</v>
      </c>
      <c r="AR347" s="150" t="s">
        <v>236</v>
      </c>
      <c r="AT347" s="150" t="s">
        <v>208</v>
      </c>
      <c r="AU347" s="150" t="s">
        <v>91</v>
      </c>
      <c r="AY347" s="17" t="s">
        <v>207</v>
      </c>
      <c r="BE347" s="151">
        <f>IF(N347="základná",J347,0)</f>
        <v>0</v>
      </c>
      <c r="BF347" s="151">
        <f>IF(N347="znížená",J347,0)</f>
        <v>0</v>
      </c>
      <c r="BG347" s="151">
        <f>IF(N347="zákl. prenesená",J347,0)</f>
        <v>0</v>
      </c>
      <c r="BH347" s="151">
        <f>IF(N347="zníž. prenesená",J347,0)</f>
        <v>0</v>
      </c>
      <c r="BI347" s="151">
        <f>IF(N347="nulová",J347,0)</f>
        <v>0</v>
      </c>
      <c r="BJ347" s="17" t="s">
        <v>91</v>
      </c>
      <c r="BK347" s="151">
        <f>ROUND(I347*H347,2)</f>
        <v>0</v>
      </c>
      <c r="BL347" s="17" t="s">
        <v>236</v>
      </c>
      <c r="BM347" s="150" t="s">
        <v>2111</v>
      </c>
    </row>
    <row r="348" spans="2:65" s="11" customFormat="1" x14ac:dyDescent="0.2">
      <c r="B348" s="152"/>
      <c r="D348" s="153" t="s">
        <v>214</v>
      </c>
      <c r="E348" s="154" t="s">
        <v>1</v>
      </c>
      <c r="F348" s="155" t="s">
        <v>2112</v>
      </c>
      <c r="H348" s="156">
        <v>58.335000000000001</v>
      </c>
      <c r="I348" s="157"/>
      <c r="L348" s="152"/>
      <c r="M348" s="158"/>
      <c r="T348" s="159"/>
      <c r="AT348" s="154" t="s">
        <v>214</v>
      </c>
      <c r="AU348" s="154" t="s">
        <v>91</v>
      </c>
      <c r="AV348" s="11" t="s">
        <v>91</v>
      </c>
      <c r="AW348" s="11" t="s">
        <v>29</v>
      </c>
      <c r="AX348" s="11" t="s">
        <v>80</v>
      </c>
      <c r="AY348" s="154" t="s">
        <v>207</v>
      </c>
    </row>
    <row r="349" spans="2:65" s="1" customFormat="1" ht="24.15" customHeight="1" x14ac:dyDescent="0.2">
      <c r="B349" s="137"/>
      <c r="C349" s="138" t="s">
        <v>620</v>
      </c>
      <c r="D349" s="138" t="s">
        <v>208</v>
      </c>
      <c r="E349" s="139" t="s">
        <v>2113</v>
      </c>
      <c r="F349" s="140" t="s">
        <v>2114</v>
      </c>
      <c r="G349" s="141" t="s">
        <v>269</v>
      </c>
      <c r="H349" s="142">
        <v>48.277999999999999</v>
      </c>
      <c r="I349" s="143"/>
      <c r="J349" s="144">
        <f>ROUND(I349*H349,2)</f>
        <v>0</v>
      </c>
      <c r="K349" s="145"/>
      <c r="L349" s="32"/>
      <c r="M349" s="146" t="s">
        <v>1</v>
      </c>
      <c r="N349" s="147" t="s">
        <v>38</v>
      </c>
      <c r="P349" s="148">
        <f>O349*H349</f>
        <v>0</v>
      </c>
      <c r="Q349" s="148">
        <v>2.4500000000000002</v>
      </c>
      <c r="R349" s="148">
        <f>Q349*H349</f>
        <v>118.28110000000001</v>
      </c>
      <c r="S349" s="148">
        <v>0</v>
      </c>
      <c r="T349" s="149">
        <f>S349*H349</f>
        <v>0</v>
      </c>
      <c r="AR349" s="150" t="s">
        <v>236</v>
      </c>
      <c r="AT349" s="150" t="s">
        <v>208</v>
      </c>
      <c r="AU349" s="150" t="s">
        <v>91</v>
      </c>
      <c r="AY349" s="17" t="s">
        <v>207</v>
      </c>
      <c r="BE349" s="151">
        <f>IF(N349="základná",J349,0)</f>
        <v>0</v>
      </c>
      <c r="BF349" s="151">
        <f>IF(N349="znížená",J349,0)</f>
        <v>0</v>
      </c>
      <c r="BG349" s="151">
        <f>IF(N349="zákl. prenesená",J349,0)</f>
        <v>0</v>
      </c>
      <c r="BH349" s="151">
        <f>IF(N349="zníž. prenesená",J349,0)</f>
        <v>0</v>
      </c>
      <c r="BI349" s="151">
        <f>IF(N349="nulová",J349,0)</f>
        <v>0</v>
      </c>
      <c r="BJ349" s="17" t="s">
        <v>91</v>
      </c>
      <c r="BK349" s="151">
        <f>ROUND(I349*H349,2)</f>
        <v>0</v>
      </c>
      <c r="BL349" s="17" t="s">
        <v>236</v>
      </c>
      <c r="BM349" s="150" t="s">
        <v>2115</v>
      </c>
    </row>
    <row r="350" spans="2:65" s="11" customFormat="1" ht="20.399999999999999" x14ac:dyDescent="0.2">
      <c r="B350" s="152"/>
      <c r="D350" s="153" t="s">
        <v>214</v>
      </c>
      <c r="E350" s="154" t="s">
        <v>1</v>
      </c>
      <c r="F350" s="155" t="s">
        <v>2116</v>
      </c>
      <c r="H350" s="156">
        <v>26.414000000000001</v>
      </c>
      <c r="I350" s="157"/>
      <c r="L350" s="152"/>
      <c r="M350" s="158"/>
      <c r="T350" s="159"/>
      <c r="AT350" s="154" t="s">
        <v>214</v>
      </c>
      <c r="AU350" s="154" t="s">
        <v>91</v>
      </c>
      <c r="AV350" s="11" t="s">
        <v>91</v>
      </c>
      <c r="AW350" s="11" t="s">
        <v>29</v>
      </c>
      <c r="AX350" s="11" t="s">
        <v>72</v>
      </c>
      <c r="AY350" s="154" t="s">
        <v>207</v>
      </c>
    </row>
    <row r="351" spans="2:65" s="11" customFormat="1" ht="20.399999999999999" x14ac:dyDescent="0.2">
      <c r="B351" s="152"/>
      <c r="D351" s="153" t="s">
        <v>214</v>
      </c>
      <c r="E351" s="154" t="s">
        <v>1</v>
      </c>
      <c r="F351" s="155" t="s">
        <v>2117</v>
      </c>
      <c r="H351" s="156">
        <v>21.864000000000001</v>
      </c>
      <c r="I351" s="157"/>
      <c r="L351" s="152"/>
      <c r="M351" s="158"/>
      <c r="T351" s="159"/>
      <c r="AT351" s="154" t="s">
        <v>214</v>
      </c>
      <c r="AU351" s="154" t="s">
        <v>91</v>
      </c>
      <c r="AV351" s="11" t="s">
        <v>91</v>
      </c>
      <c r="AW351" s="11" t="s">
        <v>29</v>
      </c>
      <c r="AX351" s="11" t="s">
        <v>72</v>
      </c>
      <c r="AY351" s="154" t="s">
        <v>207</v>
      </c>
    </row>
    <row r="352" spans="2:65" s="14" customFormat="1" x14ac:dyDescent="0.2">
      <c r="B352" s="178"/>
      <c r="D352" s="153" t="s">
        <v>214</v>
      </c>
      <c r="E352" s="179" t="s">
        <v>1</v>
      </c>
      <c r="F352" s="180" t="s">
        <v>243</v>
      </c>
      <c r="H352" s="181">
        <v>48.277999999999999</v>
      </c>
      <c r="I352" s="182"/>
      <c r="L352" s="178"/>
      <c r="M352" s="183"/>
      <c r="T352" s="184"/>
      <c r="AT352" s="179" t="s">
        <v>214</v>
      </c>
      <c r="AU352" s="179" t="s">
        <v>91</v>
      </c>
      <c r="AV352" s="14" t="s">
        <v>236</v>
      </c>
      <c r="AW352" s="14" t="s">
        <v>29</v>
      </c>
      <c r="AX352" s="14" t="s">
        <v>80</v>
      </c>
      <c r="AY352" s="179" t="s">
        <v>207</v>
      </c>
    </row>
    <row r="353" spans="2:65" s="10" customFormat="1" ht="22.8" customHeight="1" x14ac:dyDescent="0.25">
      <c r="B353" s="127"/>
      <c r="D353" s="128" t="s">
        <v>71</v>
      </c>
      <c r="E353" s="170" t="s">
        <v>206</v>
      </c>
      <c r="F353" s="170" t="s">
        <v>811</v>
      </c>
      <c r="I353" s="130"/>
      <c r="J353" s="171">
        <f>BK353</f>
        <v>0</v>
      </c>
      <c r="L353" s="127"/>
      <c r="M353" s="132"/>
      <c r="P353" s="133">
        <f>SUM(P354:P374)</f>
        <v>0</v>
      </c>
      <c r="R353" s="133">
        <f>SUM(R354:R374)</f>
        <v>684.97288204000006</v>
      </c>
      <c r="T353" s="134">
        <f>SUM(T354:T374)</f>
        <v>0</v>
      </c>
      <c r="AR353" s="128" t="s">
        <v>80</v>
      </c>
      <c r="AT353" s="135" t="s">
        <v>71</v>
      </c>
      <c r="AU353" s="135" t="s">
        <v>80</v>
      </c>
      <c r="AY353" s="128" t="s">
        <v>207</v>
      </c>
      <c r="BK353" s="136">
        <f>SUM(BK354:BK374)</f>
        <v>0</v>
      </c>
    </row>
    <row r="354" spans="2:65" s="1" customFormat="1" ht="24.15" customHeight="1" x14ac:dyDescent="0.2">
      <c r="B354" s="137"/>
      <c r="C354" s="138" t="s">
        <v>232</v>
      </c>
      <c r="D354" s="194" t="s">
        <v>208</v>
      </c>
      <c r="E354" s="139" t="s">
        <v>2118</v>
      </c>
      <c r="F354" s="140" t="s">
        <v>2119</v>
      </c>
      <c r="G354" s="141" t="s">
        <v>235</v>
      </c>
      <c r="H354" s="142">
        <v>600.13599999999997</v>
      </c>
      <c r="I354" s="143"/>
      <c r="J354" s="144">
        <f>ROUND(I354*H354,2)</f>
        <v>0</v>
      </c>
      <c r="K354" s="145"/>
      <c r="L354" s="32"/>
      <c r="M354" s="146" t="s">
        <v>1</v>
      </c>
      <c r="N354" s="147" t="s">
        <v>38</v>
      </c>
      <c r="P354" s="148">
        <f>O354*H354</f>
        <v>0</v>
      </c>
      <c r="Q354" s="148">
        <v>0.34283000000000002</v>
      </c>
      <c r="R354" s="148">
        <f>Q354*H354</f>
        <v>205.74462488</v>
      </c>
      <c r="S354" s="148">
        <v>0</v>
      </c>
      <c r="T354" s="149">
        <f>S354*H354</f>
        <v>0</v>
      </c>
      <c r="AR354" s="150" t="s">
        <v>236</v>
      </c>
      <c r="AT354" s="150" t="s">
        <v>208</v>
      </c>
      <c r="AU354" s="150" t="s">
        <v>91</v>
      </c>
      <c r="AY354" s="17" t="s">
        <v>207</v>
      </c>
      <c r="BE354" s="151">
        <f>IF(N354="základná",J354,0)</f>
        <v>0</v>
      </c>
      <c r="BF354" s="151">
        <f>IF(N354="znížená",J354,0)</f>
        <v>0</v>
      </c>
      <c r="BG354" s="151">
        <f>IF(N354="zákl. prenesená",J354,0)</f>
        <v>0</v>
      </c>
      <c r="BH354" s="151">
        <f>IF(N354="zníž. prenesená",J354,0)</f>
        <v>0</v>
      </c>
      <c r="BI354" s="151">
        <f>IF(N354="nulová",J354,0)</f>
        <v>0</v>
      </c>
      <c r="BJ354" s="17" t="s">
        <v>91</v>
      </c>
      <c r="BK354" s="151">
        <f>ROUND(I354*H354,2)</f>
        <v>0</v>
      </c>
      <c r="BL354" s="17" t="s">
        <v>236</v>
      </c>
      <c r="BM354" s="150" t="s">
        <v>2120</v>
      </c>
    </row>
    <row r="355" spans="2:65" s="11" customFormat="1" x14ac:dyDescent="0.2">
      <c r="B355" s="152"/>
      <c r="D355" s="153" t="s">
        <v>214</v>
      </c>
      <c r="E355" s="154" t="s">
        <v>1</v>
      </c>
      <c r="F355" s="155" t="s">
        <v>2121</v>
      </c>
      <c r="H355" s="156">
        <v>600.13599999999997</v>
      </c>
      <c r="I355" s="157"/>
      <c r="L355" s="152"/>
      <c r="M355" s="158"/>
      <c r="T355" s="159"/>
      <c r="AT355" s="154" t="s">
        <v>214</v>
      </c>
      <c r="AU355" s="154" t="s">
        <v>91</v>
      </c>
      <c r="AV355" s="11" t="s">
        <v>91</v>
      </c>
      <c r="AW355" s="11" t="s">
        <v>29</v>
      </c>
      <c r="AX355" s="11" t="s">
        <v>80</v>
      </c>
      <c r="AY355" s="154" t="s">
        <v>207</v>
      </c>
    </row>
    <row r="356" spans="2:65" s="1" customFormat="1" ht="21.75" customHeight="1" x14ac:dyDescent="0.2">
      <c r="B356" s="137"/>
      <c r="C356" s="138" t="s">
        <v>244</v>
      </c>
      <c r="D356" s="194" t="s">
        <v>208</v>
      </c>
      <c r="E356" s="139" t="s">
        <v>2122</v>
      </c>
      <c r="F356" s="140" t="s">
        <v>2123</v>
      </c>
      <c r="G356" s="141" t="s">
        <v>235</v>
      </c>
      <c r="H356" s="142">
        <v>9.02</v>
      </c>
      <c r="I356" s="143"/>
      <c r="J356" s="144">
        <f>ROUND(I356*H356,2)</f>
        <v>0</v>
      </c>
      <c r="K356" s="145"/>
      <c r="L356" s="32"/>
      <c r="M356" s="146" t="s">
        <v>1</v>
      </c>
      <c r="N356" s="147" t="s">
        <v>38</v>
      </c>
      <c r="P356" s="148">
        <f>O356*H356</f>
        <v>0</v>
      </c>
      <c r="Q356" s="148">
        <v>0.34283000000000002</v>
      </c>
      <c r="R356" s="148">
        <f>Q356*H356</f>
        <v>3.0923266000000003</v>
      </c>
      <c r="S356" s="148">
        <v>0</v>
      </c>
      <c r="T356" s="149">
        <f>S356*H356</f>
        <v>0</v>
      </c>
      <c r="AR356" s="150" t="s">
        <v>236</v>
      </c>
      <c r="AT356" s="150" t="s">
        <v>208</v>
      </c>
      <c r="AU356" s="150" t="s">
        <v>91</v>
      </c>
      <c r="AY356" s="17" t="s">
        <v>207</v>
      </c>
      <c r="BE356" s="151">
        <f>IF(N356="základná",J356,0)</f>
        <v>0</v>
      </c>
      <c r="BF356" s="151">
        <f>IF(N356="znížená",J356,0)</f>
        <v>0</v>
      </c>
      <c r="BG356" s="151">
        <f>IF(N356="zákl. prenesená",J356,0)</f>
        <v>0</v>
      </c>
      <c r="BH356" s="151">
        <f>IF(N356="zníž. prenesená",J356,0)</f>
        <v>0</v>
      </c>
      <c r="BI356" s="151">
        <f>IF(N356="nulová",J356,0)</f>
        <v>0</v>
      </c>
      <c r="BJ356" s="17" t="s">
        <v>91</v>
      </c>
      <c r="BK356" s="151">
        <f>ROUND(I356*H356,2)</f>
        <v>0</v>
      </c>
      <c r="BL356" s="17" t="s">
        <v>236</v>
      </c>
      <c r="BM356" s="150" t="s">
        <v>2124</v>
      </c>
    </row>
    <row r="357" spans="2:65" s="11" customFormat="1" x14ac:dyDescent="0.2">
      <c r="B357" s="152"/>
      <c r="D357" s="153" t="s">
        <v>214</v>
      </c>
      <c r="E357" s="154" t="s">
        <v>1</v>
      </c>
      <c r="F357" s="155" t="s">
        <v>2125</v>
      </c>
      <c r="H357" s="156">
        <v>9.02</v>
      </c>
      <c r="I357" s="157"/>
      <c r="L357" s="152"/>
      <c r="M357" s="158"/>
      <c r="T357" s="159"/>
      <c r="AT357" s="154" t="s">
        <v>214</v>
      </c>
      <c r="AU357" s="154" t="s">
        <v>91</v>
      </c>
      <c r="AV357" s="11" t="s">
        <v>91</v>
      </c>
      <c r="AW357" s="11" t="s">
        <v>29</v>
      </c>
      <c r="AX357" s="11" t="s">
        <v>80</v>
      </c>
      <c r="AY357" s="154" t="s">
        <v>207</v>
      </c>
    </row>
    <row r="358" spans="2:65" s="1" customFormat="1" ht="33" customHeight="1" x14ac:dyDescent="0.2">
      <c r="B358" s="137"/>
      <c r="C358" s="138" t="s">
        <v>251</v>
      </c>
      <c r="D358" s="138" t="s">
        <v>208</v>
      </c>
      <c r="E358" s="139" t="s">
        <v>832</v>
      </c>
      <c r="F358" s="140" t="s">
        <v>833</v>
      </c>
      <c r="G358" s="141" t="s">
        <v>235</v>
      </c>
      <c r="H358" s="142">
        <v>980.26</v>
      </c>
      <c r="I358" s="143"/>
      <c r="J358" s="144">
        <f>ROUND(I358*H358,2)</f>
        <v>0</v>
      </c>
      <c r="K358" s="145"/>
      <c r="L358" s="32"/>
      <c r="M358" s="146" t="s">
        <v>1</v>
      </c>
      <c r="N358" s="147" t="s">
        <v>38</v>
      </c>
      <c r="P358" s="148">
        <f>O358*H358</f>
        <v>0</v>
      </c>
      <c r="Q358" s="148">
        <v>5.1000000000000004E-4</v>
      </c>
      <c r="R358" s="148">
        <f>Q358*H358</f>
        <v>0.4999326</v>
      </c>
      <c r="S358" s="148">
        <v>0</v>
      </c>
      <c r="T358" s="149">
        <f>S358*H358</f>
        <v>0</v>
      </c>
      <c r="AR358" s="150" t="s">
        <v>236</v>
      </c>
      <c r="AT358" s="150" t="s">
        <v>208</v>
      </c>
      <c r="AU358" s="150" t="s">
        <v>91</v>
      </c>
      <c r="AY358" s="17" t="s">
        <v>207</v>
      </c>
      <c r="BE358" s="151">
        <f>IF(N358="základná",J358,0)</f>
        <v>0</v>
      </c>
      <c r="BF358" s="151">
        <f>IF(N358="znížená",J358,0)</f>
        <v>0</v>
      </c>
      <c r="BG358" s="151">
        <f>IF(N358="zákl. prenesená",J358,0)</f>
        <v>0</v>
      </c>
      <c r="BH358" s="151">
        <f>IF(N358="zníž. prenesená",J358,0)</f>
        <v>0</v>
      </c>
      <c r="BI358" s="151">
        <f>IF(N358="nulová",J358,0)</f>
        <v>0</v>
      </c>
      <c r="BJ358" s="17" t="s">
        <v>91</v>
      </c>
      <c r="BK358" s="151">
        <f>ROUND(I358*H358,2)</f>
        <v>0</v>
      </c>
      <c r="BL358" s="17" t="s">
        <v>236</v>
      </c>
      <c r="BM358" s="150" t="s">
        <v>2126</v>
      </c>
    </row>
    <row r="359" spans="2:65" s="11" customFormat="1" x14ac:dyDescent="0.2">
      <c r="B359" s="152"/>
      <c r="D359" s="153" t="s">
        <v>214</v>
      </c>
      <c r="E359" s="154" t="s">
        <v>1</v>
      </c>
      <c r="F359" s="155" t="s">
        <v>2127</v>
      </c>
      <c r="H359" s="156">
        <v>490.13</v>
      </c>
      <c r="I359" s="157"/>
      <c r="L359" s="152"/>
      <c r="M359" s="158"/>
      <c r="T359" s="159"/>
      <c r="AT359" s="154" t="s">
        <v>214</v>
      </c>
      <c r="AU359" s="154" t="s">
        <v>91</v>
      </c>
      <c r="AV359" s="11" t="s">
        <v>91</v>
      </c>
      <c r="AW359" s="11" t="s">
        <v>29</v>
      </c>
      <c r="AX359" s="11" t="s">
        <v>72</v>
      </c>
      <c r="AY359" s="154" t="s">
        <v>207</v>
      </c>
    </row>
    <row r="360" spans="2:65" s="11" customFormat="1" x14ac:dyDescent="0.2">
      <c r="B360" s="152"/>
      <c r="D360" s="153" t="s">
        <v>214</v>
      </c>
      <c r="E360" s="154" t="s">
        <v>1</v>
      </c>
      <c r="F360" s="155" t="s">
        <v>2128</v>
      </c>
      <c r="H360" s="156">
        <v>490.13</v>
      </c>
      <c r="I360" s="157"/>
      <c r="L360" s="152"/>
      <c r="M360" s="158"/>
      <c r="T360" s="159"/>
      <c r="AT360" s="154" t="s">
        <v>214</v>
      </c>
      <c r="AU360" s="154" t="s">
        <v>91</v>
      </c>
      <c r="AV360" s="11" t="s">
        <v>91</v>
      </c>
      <c r="AW360" s="11" t="s">
        <v>29</v>
      </c>
      <c r="AX360" s="11" t="s">
        <v>72</v>
      </c>
      <c r="AY360" s="154" t="s">
        <v>207</v>
      </c>
    </row>
    <row r="361" spans="2:65" s="14" customFormat="1" x14ac:dyDescent="0.2">
      <c r="B361" s="178"/>
      <c r="D361" s="153" t="s">
        <v>214</v>
      </c>
      <c r="E361" s="179" t="s">
        <v>1</v>
      </c>
      <c r="F361" s="180" t="s">
        <v>243</v>
      </c>
      <c r="H361" s="181">
        <v>980.26</v>
      </c>
      <c r="I361" s="182"/>
      <c r="L361" s="178"/>
      <c r="M361" s="183"/>
      <c r="T361" s="184"/>
      <c r="AT361" s="179" t="s">
        <v>214</v>
      </c>
      <c r="AU361" s="179" t="s">
        <v>91</v>
      </c>
      <c r="AV361" s="14" t="s">
        <v>236</v>
      </c>
      <c r="AW361" s="14" t="s">
        <v>29</v>
      </c>
      <c r="AX361" s="14" t="s">
        <v>80</v>
      </c>
      <c r="AY361" s="179" t="s">
        <v>207</v>
      </c>
    </row>
    <row r="362" spans="2:65" s="1" customFormat="1" ht="33" customHeight="1" x14ac:dyDescent="0.2">
      <c r="B362" s="137"/>
      <c r="C362" s="138" t="s">
        <v>257</v>
      </c>
      <c r="D362" s="138" t="s">
        <v>208</v>
      </c>
      <c r="E362" s="139" t="s">
        <v>1630</v>
      </c>
      <c r="F362" s="140" t="s">
        <v>1631</v>
      </c>
      <c r="G362" s="141" t="s">
        <v>235</v>
      </c>
      <c r="H362" s="142">
        <v>490.13</v>
      </c>
      <c r="I362" s="143"/>
      <c r="J362" s="144">
        <f>ROUND(I362*H362,2)</f>
        <v>0</v>
      </c>
      <c r="K362" s="145"/>
      <c r="L362" s="32"/>
      <c r="M362" s="146" t="s">
        <v>1</v>
      </c>
      <c r="N362" s="147" t="s">
        <v>38</v>
      </c>
      <c r="P362" s="148">
        <f>O362*H362</f>
        <v>0</v>
      </c>
      <c r="Q362" s="148">
        <v>9.6680000000000002E-2</v>
      </c>
      <c r="R362" s="148">
        <f>Q362*H362</f>
        <v>47.385768400000003</v>
      </c>
      <c r="S362" s="148">
        <v>0</v>
      </c>
      <c r="T362" s="149">
        <f>S362*H362</f>
        <v>0</v>
      </c>
      <c r="AR362" s="150" t="s">
        <v>236</v>
      </c>
      <c r="AT362" s="150" t="s">
        <v>208</v>
      </c>
      <c r="AU362" s="150" t="s">
        <v>91</v>
      </c>
      <c r="AY362" s="17" t="s">
        <v>207</v>
      </c>
      <c r="BE362" s="151">
        <f>IF(N362="základná",J362,0)</f>
        <v>0</v>
      </c>
      <c r="BF362" s="151">
        <f>IF(N362="znížená",J362,0)</f>
        <v>0</v>
      </c>
      <c r="BG362" s="151">
        <f>IF(N362="zákl. prenesená",J362,0)</f>
        <v>0</v>
      </c>
      <c r="BH362" s="151">
        <f>IF(N362="zníž. prenesená",J362,0)</f>
        <v>0</v>
      </c>
      <c r="BI362" s="151">
        <f>IF(N362="nulová",J362,0)</f>
        <v>0</v>
      </c>
      <c r="BJ362" s="17" t="s">
        <v>91</v>
      </c>
      <c r="BK362" s="151">
        <f>ROUND(I362*H362,2)</f>
        <v>0</v>
      </c>
      <c r="BL362" s="17" t="s">
        <v>236</v>
      </c>
      <c r="BM362" s="150" t="s">
        <v>2129</v>
      </c>
    </row>
    <row r="363" spans="2:65" s="11" customFormat="1" x14ac:dyDescent="0.2">
      <c r="B363" s="152"/>
      <c r="D363" s="153" t="s">
        <v>214</v>
      </c>
      <c r="E363" s="154" t="s">
        <v>1</v>
      </c>
      <c r="F363" s="155" t="s">
        <v>2130</v>
      </c>
      <c r="H363" s="156">
        <v>490.13</v>
      </c>
      <c r="I363" s="157"/>
      <c r="L363" s="152"/>
      <c r="M363" s="158"/>
      <c r="T363" s="159"/>
      <c r="AT363" s="154" t="s">
        <v>214</v>
      </c>
      <c r="AU363" s="154" t="s">
        <v>91</v>
      </c>
      <c r="AV363" s="11" t="s">
        <v>91</v>
      </c>
      <c r="AW363" s="11" t="s">
        <v>29</v>
      </c>
      <c r="AX363" s="11" t="s">
        <v>80</v>
      </c>
      <c r="AY363" s="154" t="s">
        <v>207</v>
      </c>
    </row>
    <row r="364" spans="2:65" s="1" customFormat="1" ht="33" customHeight="1" x14ac:dyDescent="0.2">
      <c r="B364" s="137"/>
      <c r="C364" s="138" t="s">
        <v>262</v>
      </c>
      <c r="D364" s="138" t="s">
        <v>208</v>
      </c>
      <c r="E364" s="139" t="s">
        <v>2131</v>
      </c>
      <c r="F364" s="140" t="s">
        <v>2132</v>
      </c>
      <c r="G364" s="141" t="s">
        <v>235</v>
      </c>
      <c r="H364" s="142">
        <v>490.13</v>
      </c>
      <c r="I364" s="143"/>
      <c r="J364" s="144">
        <f>ROUND(I364*H364,2)</f>
        <v>0</v>
      </c>
      <c r="K364" s="145"/>
      <c r="L364" s="32"/>
      <c r="M364" s="146" t="s">
        <v>1</v>
      </c>
      <c r="N364" s="147" t="s">
        <v>38</v>
      </c>
      <c r="P364" s="148">
        <f>O364*H364</f>
        <v>0</v>
      </c>
      <c r="Q364" s="148">
        <v>0.12966</v>
      </c>
      <c r="R364" s="148">
        <f>Q364*H364</f>
        <v>63.550255799999995</v>
      </c>
      <c r="S364" s="148">
        <v>0</v>
      </c>
      <c r="T364" s="149">
        <f>S364*H364</f>
        <v>0</v>
      </c>
      <c r="AR364" s="150" t="s">
        <v>236</v>
      </c>
      <c r="AT364" s="150" t="s">
        <v>208</v>
      </c>
      <c r="AU364" s="150" t="s">
        <v>91</v>
      </c>
      <c r="AY364" s="17" t="s">
        <v>207</v>
      </c>
      <c r="BE364" s="151">
        <f>IF(N364="základná",J364,0)</f>
        <v>0</v>
      </c>
      <c r="BF364" s="151">
        <f>IF(N364="znížená",J364,0)</f>
        <v>0</v>
      </c>
      <c r="BG364" s="151">
        <f>IF(N364="zákl. prenesená",J364,0)</f>
        <v>0</v>
      </c>
      <c r="BH364" s="151">
        <f>IF(N364="zníž. prenesená",J364,0)</f>
        <v>0</v>
      </c>
      <c r="BI364" s="151">
        <f>IF(N364="nulová",J364,0)</f>
        <v>0</v>
      </c>
      <c r="BJ364" s="17" t="s">
        <v>91</v>
      </c>
      <c r="BK364" s="151">
        <f>ROUND(I364*H364,2)</f>
        <v>0</v>
      </c>
      <c r="BL364" s="17" t="s">
        <v>236</v>
      </c>
      <c r="BM364" s="150" t="s">
        <v>2133</v>
      </c>
    </row>
    <row r="365" spans="2:65" s="11" customFormat="1" x14ac:dyDescent="0.2">
      <c r="B365" s="152"/>
      <c r="D365" s="153" t="s">
        <v>214</v>
      </c>
      <c r="E365" s="154" t="s">
        <v>1</v>
      </c>
      <c r="F365" s="155" t="s">
        <v>2130</v>
      </c>
      <c r="H365" s="156">
        <v>490.13</v>
      </c>
      <c r="I365" s="157"/>
      <c r="L365" s="152"/>
      <c r="M365" s="158"/>
      <c r="T365" s="159"/>
      <c r="AT365" s="154" t="s">
        <v>214</v>
      </c>
      <c r="AU365" s="154" t="s">
        <v>91</v>
      </c>
      <c r="AV365" s="11" t="s">
        <v>91</v>
      </c>
      <c r="AW365" s="11" t="s">
        <v>29</v>
      </c>
      <c r="AX365" s="11" t="s">
        <v>80</v>
      </c>
      <c r="AY365" s="154" t="s">
        <v>207</v>
      </c>
    </row>
    <row r="366" spans="2:65" s="1" customFormat="1" ht="24.15" customHeight="1" x14ac:dyDescent="0.2">
      <c r="B366" s="137"/>
      <c r="C366" s="138" t="s">
        <v>266</v>
      </c>
      <c r="D366" s="194" t="s">
        <v>208</v>
      </c>
      <c r="E366" s="139" t="s">
        <v>2134</v>
      </c>
      <c r="F366" s="140" t="s">
        <v>2135</v>
      </c>
      <c r="G366" s="141" t="s">
        <v>235</v>
      </c>
      <c r="H366" s="142">
        <v>600.13599999999997</v>
      </c>
      <c r="I366" s="143"/>
      <c r="J366" s="144">
        <f>ROUND(I366*H366,2)</f>
        <v>0</v>
      </c>
      <c r="K366" s="145"/>
      <c r="L366" s="32"/>
      <c r="M366" s="146" t="s">
        <v>1</v>
      </c>
      <c r="N366" s="147" t="s">
        <v>38</v>
      </c>
      <c r="P366" s="148">
        <f>O366*H366</f>
        <v>0</v>
      </c>
      <c r="Q366" s="148">
        <v>0.60665999999999998</v>
      </c>
      <c r="R366" s="148">
        <f>Q366*H366</f>
        <v>364.07850575999998</v>
      </c>
      <c r="S366" s="148">
        <v>0</v>
      </c>
      <c r="T366" s="149">
        <f>S366*H366</f>
        <v>0</v>
      </c>
      <c r="AR366" s="150" t="s">
        <v>236</v>
      </c>
      <c r="AT366" s="150" t="s">
        <v>208</v>
      </c>
      <c r="AU366" s="150" t="s">
        <v>91</v>
      </c>
      <c r="AY366" s="17" t="s">
        <v>207</v>
      </c>
      <c r="BE366" s="151">
        <f>IF(N366="základná",J366,0)</f>
        <v>0</v>
      </c>
      <c r="BF366" s="151">
        <f>IF(N366="znížená",J366,0)</f>
        <v>0</v>
      </c>
      <c r="BG366" s="151">
        <f>IF(N366="zákl. prenesená",J366,0)</f>
        <v>0</v>
      </c>
      <c r="BH366" s="151">
        <f>IF(N366="zníž. prenesená",J366,0)</f>
        <v>0</v>
      </c>
      <c r="BI366" s="151">
        <f>IF(N366="nulová",J366,0)</f>
        <v>0</v>
      </c>
      <c r="BJ366" s="17" t="s">
        <v>91</v>
      </c>
      <c r="BK366" s="151">
        <f>ROUND(I366*H366,2)</f>
        <v>0</v>
      </c>
      <c r="BL366" s="17" t="s">
        <v>236</v>
      </c>
      <c r="BM366" s="150" t="s">
        <v>2136</v>
      </c>
    </row>
    <row r="367" spans="2:65" s="11" customFormat="1" x14ac:dyDescent="0.2">
      <c r="B367" s="152"/>
      <c r="D367" s="153" t="s">
        <v>214</v>
      </c>
      <c r="E367" s="154" t="s">
        <v>1</v>
      </c>
      <c r="F367" s="155" t="s">
        <v>2137</v>
      </c>
      <c r="H367" s="156">
        <v>32.299999999999997</v>
      </c>
      <c r="I367" s="157"/>
      <c r="L367" s="152"/>
      <c r="M367" s="158"/>
      <c r="T367" s="159"/>
      <c r="AT367" s="154" t="s">
        <v>214</v>
      </c>
      <c r="AU367" s="154" t="s">
        <v>91</v>
      </c>
      <c r="AV367" s="11" t="s">
        <v>91</v>
      </c>
      <c r="AW367" s="11" t="s">
        <v>29</v>
      </c>
      <c r="AX367" s="11" t="s">
        <v>72</v>
      </c>
      <c r="AY367" s="154" t="s">
        <v>207</v>
      </c>
    </row>
    <row r="368" spans="2:65" s="11" customFormat="1" x14ac:dyDescent="0.2">
      <c r="B368" s="152"/>
      <c r="D368" s="153" t="s">
        <v>214</v>
      </c>
      <c r="E368" s="154" t="s">
        <v>1</v>
      </c>
      <c r="F368" s="155" t="s">
        <v>2138</v>
      </c>
      <c r="H368" s="156">
        <v>9.92</v>
      </c>
      <c r="I368" s="157"/>
      <c r="L368" s="152"/>
      <c r="M368" s="158"/>
      <c r="T368" s="159"/>
      <c r="AT368" s="154" t="s">
        <v>214</v>
      </c>
      <c r="AU368" s="154" t="s">
        <v>91</v>
      </c>
      <c r="AV368" s="11" t="s">
        <v>91</v>
      </c>
      <c r="AW368" s="11" t="s">
        <v>29</v>
      </c>
      <c r="AX368" s="11" t="s">
        <v>72</v>
      </c>
      <c r="AY368" s="154" t="s">
        <v>207</v>
      </c>
    </row>
    <row r="369" spans="2:65" s="11" customFormat="1" x14ac:dyDescent="0.2">
      <c r="B369" s="152"/>
      <c r="D369" s="153" t="s">
        <v>214</v>
      </c>
      <c r="E369" s="154" t="s">
        <v>1</v>
      </c>
      <c r="F369" s="155" t="s">
        <v>2139</v>
      </c>
      <c r="H369" s="156">
        <v>557.91600000000005</v>
      </c>
      <c r="I369" s="157"/>
      <c r="L369" s="152"/>
      <c r="M369" s="158"/>
      <c r="T369" s="159"/>
      <c r="AT369" s="154" t="s">
        <v>214</v>
      </c>
      <c r="AU369" s="154" t="s">
        <v>91</v>
      </c>
      <c r="AV369" s="11" t="s">
        <v>91</v>
      </c>
      <c r="AW369" s="11" t="s">
        <v>29</v>
      </c>
      <c r="AX369" s="11" t="s">
        <v>72</v>
      </c>
      <c r="AY369" s="154" t="s">
        <v>207</v>
      </c>
    </row>
    <row r="370" spans="2:65" s="14" customFormat="1" x14ac:dyDescent="0.2">
      <c r="B370" s="178"/>
      <c r="D370" s="153" t="s">
        <v>214</v>
      </c>
      <c r="E370" s="179" t="s">
        <v>1</v>
      </c>
      <c r="F370" s="180" t="s">
        <v>243</v>
      </c>
      <c r="H370" s="181">
        <v>600.13599999999997</v>
      </c>
      <c r="I370" s="182"/>
      <c r="L370" s="178"/>
      <c r="M370" s="183"/>
      <c r="T370" s="184"/>
      <c r="AT370" s="179" t="s">
        <v>214</v>
      </c>
      <c r="AU370" s="179" t="s">
        <v>91</v>
      </c>
      <c r="AV370" s="14" t="s">
        <v>236</v>
      </c>
      <c r="AW370" s="14" t="s">
        <v>29</v>
      </c>
      <c r="AX370" s="14" t="s">
        <v>80</v>
      </c>
      <c r="AY370" s="179" t="s">
        <v>207</v>
      </c>
    </row>
    <row r="371" spans="2:65" s="1" customFormat="1" ht="24.15" customHeight="1" x14ac:dyDescent="0.2">
      <c r="B371" s="137"/>
      <c r="C371" s="138" t="s">
        <v>281</v>
      </c>
      <c r="D371" s="138" t="s">
        <v>208</v>
      </c>
      <c r="E371" s="139" t="s">
        <v>2140</v>
      </c>
      <c r="F371" s="140" t="s">
        <v>2141</v>
      </c>
      <c r="G371" s="141" t="s">
        <v>410</v>
      </c>
      <c r="H371" s="142">
        <v>172.63</v>
      </c>
      <c r="I371" s="143"/>
      <c r="J371" s="144">
        <f>ROUND(I371*H371,2)</f>
        <v>0</v>
      </c>
      <c r="K371" s="145"/>
      <c r="L371" s="32"/>
      <c r="M371" s="146" t="s">
        <v>1</v>
      </c>
      <c r="N371" s="147" t="s">
        <v>38</v>
      </c>
      <c r="P371" s="148">
        <f>O371*H371</f>
        <v>0</v>
      </c>
      <c r="Q371" s="148">
        <v>3.5999999999999999E-3</v>
      </c>
      <c r="R371" s="148">
        <f>Q371*H371</f>
        <v>0.62146800000000002</v>
      </c>
      <c r="S371" s="148">
        <v>0</v>
      </c>
      <c r="T371" s="149">
        <f>S371*H371</f>
        <v>0</v>
      </c>
      <c r="AR371" s="150" t="s">
        <v>236</v>
      </c>
      <c r="AT371" s="150" t="s">
        <v>208</v>
      </c>
      <c r="AU371" s="150" t="s">
        <v>91</v>
      </c>
      <c r="AY371" s="17" t="s">
        <v>207</v>
      </c>
      <c r="BE371" s="151">
        <f>IF(N371="základná",J371,0)</f>
        <v>0</v>
      </c>
      <c r="BF371" s="151">
        <f>IF(N371="znížená",J371,0)</f>
        <v>0</v>
      </c>
      <c r="BG371" s="151">
        <f>IF(N371="zákl. prenesená",J371,0)</f>
        <v>0</v>
      </c>
      <c r="BH371" s="151">
        <f>IF(N371="zníž. prenesená",J371,0)</f>
        <v>0</v>
      </c>
      <c r="BI371" s="151">
        <f>IF(N371="nulová",J371,0)</f>
        <v>0</v>
      </c>
      <c r="BJ371" s="17" t="s">
        <v>91</v>
      </c>
      <c r="BK371" s="151">
        <f>ROUND(I371*H371,2)</f>
        <v>0</v>
      </c>
      <c r="BL371" s="17" t="s">
        <v>236</v>
      </c>
      <c r="BM371" s="150" t="s">
        <v>2142</v>
      </c>
    </row>
    <row r="372" spans="2:65" s="11" customFormat="1" x14ac:dyDescent="0.2">
      <c r="B372" s="152"/>
      <c r="D372" s="153" t="s">
        <v>214</v>
      </c>
      <c r="E372" s="154" t="s">
        <v>1</v>
      </c>
      <c r="F372" s="155" t="s">
        <v>2143</v>
      </c>
      <c r="H372" s="156">
        <v>126.63</v>
      </c>
      <c r="I372" s="157"/>
      <c r="L372" s="152"/>
      <c r="M372" s="158"/>
      <c r="T372" s="159"/>
      <c r="AT372" s="154" t="s">
        <v>214</v>
      </c>
      <c r="AU372" s="154" t="s">
        <v>91</v>
      </c>
      <c r="AV372" s="11" t="s">
        <v>91</v>
      </c>
      <c r="AW372" s="11" t="s">
        <v>29</v>
      </c>
      <c r="AX372" s="11" t="s">
        <v>72</v>
      </c>
      <c r="AY372" s="154" t="s">
        <v>207</v>
      </c>
    </row>
    <row r="373" spans="2:65" s="11" customFormat="1" x14ac:dyDescent="0.2">
      <c r="B373" s="152"/>
      <c r="D373" s="153" t="s">
        <v>214</v>
      </c>
      <c r="E373" s="154" t="s">
        <v>1</v>
      </c>
      <c r="F373" s="155" t="s">
        <v>2144</v>
      </c>
      <c r="H373" s="156">
        <v>46</v>
      </c>
      <c r="I373" s="157"/>
      <c r="L373" s="152"/>
      <c r="M373" s="158"/>
      <c r="T373" s="159"/>
      <c r="AT373" s="154" t="s">
        <v>214</v>
      </c>
      <c r="AU373" s="154" t="s">
        <v>91</v>
      </c>
      <c r="AV373" s="11" t="s">
        <v>91</v>
      </c>
      <c r="AW373" s="11" t="s">
        <v>29</v>
      </c>
      <c r="AX373" s="11" t="s">
        <v>72</v>
      </c>
      <c r="AY373" s="154" t="s">
        <v>207</v>
      </c>
    </row>
    <row r="374" spans="2:65" s="14" customFormat="1" x14ac:dyDescent="0.2">
      <c r="B374" s="178"/>
      <c r="D374" s="153" t="s">
        <v>214</v>
      </c>
      <c r="E374" s="179" t="s">
        <v>1</v>
      </c>
      <c r="F374" s="180" t="s">
        <v>243</v>
      </c>
      <c r="H374" s="181">
        <v>172.63</v>
      </c>
      <c r="I374" s="182"/>
      <c r="L374" s="178"/>
      <c r="M374" s="183"/>
      <c r="T374" s="184"/>
      <c r="AT374" s="179" t="s">
        <v>214</v>
      </c>
      <c r="AU374" s="179" t="s">
        <v>91</v>
      </c>
      <c r="AV374" s="14" t="s">
        <v>236</v>
      </c>
      <c r="AW374" s="14" t="s">
        <v>29</v>
      </c>
      <c r="AX374" s="14" t="s">
        <v>80</v>
      </c>
      <c r="AY374" s="179" t="s">
        <v>207</v>
      </c>
    </row>
    <row r="375" spans="2:65" s="10" customFormat="1" ht="22.8" customHeight="1" x14ac:dyDescent="0.25">
      <c r="B375" s="127"/>
      <c r="D375" s="128" t="s">
        <v>71</v>
      </c>
      <c r="E375" s="170" t="s">
        <v>311</v>
      </c>
      <c r="F375" s="170" t="s">
        <v>2145</v>
      </c>
      <c r="I375" s="130"/>
      <c r="J375" s="171">
        <f>BK375</f>
        <v>0</v>
      </c>
      <c r="L375" s="127"/>
      <c r="M375" s="132"/>
      <c r="P375" s="133">
        <f>SUM(P376:P379)</f>
        <v>0</v>
      </c>
      <c r="R375" s="133">
        <f>SUM(R376:R379)</f>
        <v>0.55744630000000006</v>
      </c>
      <c r="T375" s="134">
        <f>SUM(T376:T379)</f>
        <v>0</v>
      </c>
      <c r="AR375" s="128" t="s">
        <v>80</v>
      </c>
      <c r="AT375" s="135" t="s">
        <v>71</v>
      </c>
      <c r="AU375" s="135" t="s">
        <v>80</v>
      </c>
      <c r="AY375" s="128" t="s">
        <v>207</v>
      </c>
      <c r="BK375" s="136">
        <f>SUM(BK376:BK379)</f>
        <v>0</v>
      </c>
    </row>
    <row r="376" spans="2:65" s="1" customFormat="1" ht="16.5" customHeight="1" x14ac:dyDescent="0.2">
      <c r="B376" s="137"/>
      <c r="C376" s="138" t="s">
        <v>286</v>
      </c>
      <c r="D376" s="138" t="s">
        <v>208</v>
      </c>
      <c r="E376" s="139" t="s">
        <v>2146</v>
      </c>
      <c r="F376" s="140" t="s">
        <v>2147</v>
      </c>
      <c r="G376" s="141" t="s">
        <v>235</v>
      </c>
      <c r="H376" s="142">
        <v>490.13</v>
      </c>
      <c r="I376" s="143"/>
      <c r="J376" s="144">
        <f>ROUND(I376*H376,2)</f>
        <v>0</v>
      </c>
      <c r="K376" s="145"/>
      <c r="L376" s="32"/>
      <c r="M376" s="146" t="s">
        <v>1</v>
      </c>
      <c r="N376" s="147" t="s">
        <v>38</v>
      </c>
      <c r="P376" s="148">
        <f>O376*H376</f>
        <v>0</v>
      </c>
      <c r="Q376" s="148">
        <v>8.1999999999999998E-4</v>
      </c>
      <c r="R376" s="148">
        <f>Q376*H376</f>
        <v>0.4019066</v>
      </c>
      <c r="S376" s="148">
        <v>0</v>
      </c>
      <c r="T376" s="149">
        <f>S376*H376</f>
        <v>0</v>
      </c>
      <c r="AR376" s="150" t="s">
        <v>236</v>
      </c>
      <c r="AT376" s="150" t="s">
        <v>208</v>
      </c>
      <c r="AU376" s="150" t="s">
        <v>91</v>
      </c>
      <c r="AY376" s="17" t="s">
        <v>207</v>
      </c>
      <c r="BE376" s="151">
        <f>IF(N376="základná",J376,0)</f>
        <v>0</v>
      </c>
      <c r="BF376" s="151">
        <f>IF(N376="znížená",J376,0)</f>
        <v>0</v>
      </c>
      <c r="BG376" s="151">
        <f>IF(N376="zákl. prenesená",J376,0)</f>
        <v>0</v>
      </c>
      <c r="BH376" s="151">
        <f>IF(N376="zníž. prenesená",J376,0)</f>
        <v>0</v>
      </c>
      <c r="BI376" s="151">
        <f>IF(N376="nulová",J376,0)</f>
        <v>0</v>
      </c>
      <c r="BJ376" s="17" t="s">
        <v>91</v>
      </c>
      <c r="BK376" s="151">
        <f>ROUND(I376*H376,2)</f>
        <v>0</v>
      </c>
      <c r="BL376" s="17" t="s">
        <v>236</v>
      </c>
      <c r="BM376" s="150" t="s">
        <v>2148</v>
      </c>
    </row>
    <row r="377" spans="2:65" s="11" customFormat="1" x14ac:dyDescent="0.2">
      <c r="B377" s="152"/>
      <c r="D377" s="153" t="s">
        <v>214</v>
      </c>
      <c r="E377" s="154" t="s">
        <v>1</v>
      </c>
      <c r="F377" s="155" t="s">
        <v>2149</v>
      </c>
      <c r="H377" s="156">
        <v>490.13</v>
      </c>
      <c r="I377" s="157"/>
      <c r="L377" s="152"/>
      <c r="M377" s="158"/>
      <c r="T377" s="159"/>
      <c r="AT377" s="154" t="s">
        <v>214</v>
      </c>
      <c r="AU377" s="154" t="s">
        <v>91</v>
      </c>
      <c r="AV377" s="11" t="s">
        <v>91</v>
      </c>
      <c r="AW377" s="11" t="s">
        <v>29</v>
      </c>
      <c r="AX377" s="11" t="s">
        <v>80</v>
      </c>
      <c r="AY377" s="154" t="s">
        <v>207</v>
      </c>
    </row>
    <row r="378" spans="2:65" s="1" customFormat="1" ht="24.15" customHeight="1" x14ac:dyDescent="0.2">
      <c r="B378" s="137"/>
      <c r="C378" s="138" t="s">
        <v>901</v>
      </c>
      <c r="D378" s="138" t="s">
        <v>208</v>
      </c>
      <c r="E378" s="139" t="s">
        <v>2150</v>
      </c>
      <c r="F378" s="140" t="s">
        <v>2151</v>
      </c>
      <c r="G378" s="141" t="s">
        <v>235</v>
      </c>
      <c r="H378" s="142">
        <v>219.07</v>
      </c>
      <c r="I378" s="143"/>
      <c r="J378" s="144">
        <f>ROUND(I378*H378,2)</f>
        <v>0</v>
      </c>
      <c r="K378" s="145"/>
      <c r="L378" s="32"/>
      <c r="M378" s="146" t="s">
        <v>1</v>
      </c>
      <c r="N378" s="147" t="s">
        <v>38</v>
      </c>
      <c r="P378" s="148">
        <f>O378*H378</f>
        <v>0</v>
      </c>
      <c r="Q378" s="148">
        <v>7.1000000000000002E-4</v>
      </c>
      <c r="R378" s="148">
        <f>Q378*H378</f>
        <v>0.1555397</v>
      </c>
      <c r="S378" s="148">
        <v>0</v>
      </c>
      <c r="T378" s="149">
        <f>S378*H378</f>
        <v>0</v>
      </c>
      <c r="AR378" s="150" t="s">
        <v>236</v>
      </c>
      <c r="AT378" s="150" t="s">
        <v>208</v>
      </c>
      <c r="AU378" s="150" t="s">
        <v>91</v>
      </c>
      <c r="AY378" s="17" t="s">
        <v>207</v>
      </c>
      <c r="BE378" s="151">
        <f>IF(N378="základná",J378,0)</f>
        <v>0</v>
      </c>
      <c r="BF378" s="151">
        <f>IF(N378="znížená",J378,0)</f>
        <v>0</v>
      </c>
      <c r="BG378" s="151">
        <f>IF(N378="zákl. prenesená",J378,0)</f>
        <v>0</v>
      </c>
      <c r="BH378" s="151">
        <f>IF(N378="zníž. prenesená",J378,0)</f>
        <v>0</v>
      </c>
      <c r="BI378" s="151">
        <f>IF(N378="nulová",J378,0)</f>
        <v>0</v>
      </c>
      <c r="BJ378" s="17" t="s">
        <v>91</v>
      </c>
      <c r="BK378" s="151">
        <f>ROUND(I378*H378,2)</f>
        <v>0</v>
      </c>
      <c r="BL378" s="17" t="s">
        <v>236</v>
      </c>
      <c r="BM378" s="150" t="s">
        <v>2152</v>
      </c>
    </row>
    <row r="379" spans="2:65" s="11" customFormat="1" x14ac:dyDescent="0.2">
      <c r="B379" s="152"/>
      <c r="D379" s="153" t="s">
        <v>214</v>
      </c>
      <c r="E379" s="154" t="s">
        <v>1</v>
      </c>
      <c r="F379" s="155" t="s">
        <v>2153</v>
      </c>
      <c r="H379" s="156">
        <v>219.07</v>
      </c>
      <c r="I379" s="157"/>
      <c r="L379" s="152"/>
      <c r="M379" s="158"/>
      <c r="T379" s="159"/>
      <c r="AT379" s="154" t="s">
        <v>214</v>
      </c>
      <c r="AU379" s="154" t="s">
        <v>91</v>
      </c>
      <c r="AV379" s="11" t="s">
        <v>91</v>
      </c>
      <c r="AW379" s="11" t="s">
        <v>29</v>
      </c>
      <c r="AX379" s="11" t="s">
        <v>80</v>
      </c>
      <c r="AY379" s="154" t="s">
        <v>207</v>
      </c>
    </row>
    <row r="380" spans="2:65" s="10" customFormat="1" ht="22.8" customHeight="1" x14ac:dyDescent="0.25">
      <c r="B380" s="127"/>
      <c r="D380" s="128" t="s">
        <v>71</v>
      </c>
      <c r="E380" s="170" t="s">
        <v>324</v>
      </c>
      <c r="F380" s="170" t="s">
        <v>472</v>
      </c>
      <c r="I380" s="130"/>
      <c r="J380" s="171">
        <f>BK380</f>
        <v>0</v>
      </c>
      <c r="L380" s="127"/>
      <c r="M380" s="132"/>
      <c r="P380" s="133">
        <f>SUM(P381:P440)</f>
        <v>0</v>
      </c>
      <c r="R380" s="133">
        <f>SUM(R381:R440)</f>
        <v>72.813231049999985</v>
      </c>
      <c r="T380" s="134">
        <f>SUM(T381:T440)</f>
        <v>0</v>
      </c>
      <c r="AR380" s="128" t="s">
        <v>80</v>
      </c>
      <c r="AT380" s="135" t="s">
        <v>71</v>
      </c>
      <c r="AU380" s="135" t="s">
        <v>80</v>
      </c>
      <c r="AY380" s="128" t="s">
        <v>207</v>
      </c>
      <c r="BK380" s="136">
        <f>SUM(BK381:BK440)</f>
        <v>0</v>
      </c>
    </row>
    <row r="381" spans="2:65" s="1" customFormat="1" ht="24.15" customHeight="1" x14ac:dyDescent="0.2">
      <c r="B381" s="137"/>
      <c r="C381" s="138" t="s">
        <v>904</v>
      </c>
      <c r="D381" s="138" t="s">
        <v>208</v>
      </c>
      <c r="E381" s="139" t="s">
        <v>2154</v>
      </c>
      <c r="F381" s="140" t="s">
        <v>2155</v>
      </c>
      <c r="G381" s="141" t="s">
        <v>410</v>
      </c>
      <c r="H381" s="142">
        <v>126.63</v>
      </c>
      <c r="I381" s="143"/>
      <c r="J381" s="144">
        <f>ROUND(I381*H381,2)</f>
        <v>0</v>
      </c>
      <c r="K381" s="145"/>
      <c r="L381" s="32"/>
      <c r="M381" s="146" t="s">
        <v>1</v>
      </c>
      <c r="N381" s="147" t="s">
        <v>38</v>
      </c>
      <c r="P381" s="148">
        <f>O381*H381</f>
        <v>0</v>
      </c>
      <c r="Q381" s="148">
        <v>0.11254</v>
      </c>
      <c r="R381" s="148">
        <f>Q381*H381</f>
        <v>14.250940200000001</v>
      </c>
      <c r="S381" s="148">
        <v>0</v>
      </c>
      <c r="T381" s="149">
        <f>S381*H381</f>
        <v>0</v>
      </c>
      <c r="AR381" s="150" t="s">
        <v>236</v>
      </c>
      <c r="AT381" s="150" t="s">
        <v>208</v>
      </c>
      <c r="AU381" s="150" t="s">
        <v>91</v>
      </c>
      <c r="AY381" s="17" t="s">
        <v>207</v>
      </c>
      <c r="BE381" s="151">
        <f>IF(N381="základná",J381,0)</f>
        <v>0</v>
      </c>
      <c r="BF381" s="151">
        <f>IF(N381="znížená",J381,0)</f>
        <v>0</v>
      </c>
      <c r="BG381" s="151">
        <f>IF(N381="zákl. prenesená",J381,0)</f>
        <v>0</v>
      </c>
      <c r="BH381" s="151">
        <f>IF(N381="zníž. prenesená",J381,0)</f>
        <v>0</v>
      </c>
      <c r="BI381" s="151">
        <f>IF(N381="nulová",J381,0)</f>
        <v>0</v>
      </c>
      <c r="BJ381" s="17" t="s">
        <v>91</v>
      </c>
      <c r="BK381" s="151">
        <f>ROUND(I381*H381,2)</f>
        <v>0</v>
      </c>
      <c r="BL381" s="17" t="s">
        <v>236</v>
      </c>
      <c r="BM381" s="150" t="s">
        <v>2156</v>
      </c>
    </row>
    <row r="382" spans="2:65" s="1" customFormat="1" ht="38.4" x14ac:dyDescent="0.2">
      <c r="B382" s="32"/>
      <c r="D382" s="153" t="s">
        <v>220</v>
      </c>
      <c r="F382" s="160" t="s">
        <v>2157</v>
      </c>
      <c r="I382" s="161"/>
      <c r="L382" s="32"/>
      <c r="M382" s="162"/>
      <c r="T382" s="59"/>
      <c r="AT382" s="17" t="s">
        <v>220</v>
      </c>
      <c r="AU382" s="17" t="s">
        <v>91</v>
      </c>
    </row>
    <row r="383" spans="2:65" s="11" customFormat="1" x14ac:dyDescent="0.2">
      <c r="B383" s="152"/>
      <c r="D383" s="153" t="s">
        <v>214</v>
      </c>
      <c r="E383" s="154" t="s">
        <v>1</v>
      </c>
      <c r="F383" s="155" t="s">
        <v>2158</v>
      </c>
      <c r="H383" s="156">
        <v>126.63</v>
      </c>
      <c r="I383" s="157"/>
      <c r="L383" s="152"/>
      <c r="M383" s="158"/>
      <c r="T383" s="159"/>
      <c r="AT383" s="154" t="s">
        <v>214</v>
      </c>
      <c r="AU383" s="154" t="s">
        <v>91</v>
      </c>
      <c r="AV383" s="11" t="s">
        <v>91</v>
      </c>
      <c r="AW383" s="11" t="s">
        <v>29</v>
      </c>
      <c r="AX383" s="11" t="s">
        <v>80</v>
      </c>
      <c r="AY383" s="154" t="s">
        <v>207</v>
      </c>
    </row>
    <row r="384" spans="2:65" s="1" customFormat="1" ht="24.15" customHeight="1" x14ac:dyDescent="0.2">
      <c r="B384" s="137"/>
      <c r="C384" s="138" t="s">
        <v>908</v>
      </c>
      <c r="D384" s="138" t="s">
        <v>208</v>
      </c>
      <c r="E384" s="139" t="s">
        <v>2159</v>
      </c>
      <c r="F384" s="140" t="s">
        <v>2160</v>
      </c>
      <c r="G384" s="141" t="s">
        <v>247</v>
      </c>
      <c r="H384" s="142">
        <v>18</v>
      </c>
      <c r="I384" s="143"/>
      <c r="J384" s="144">
        <f>ROUND(I384*H384,2)</f>
        <v>0</v>
      </c>
      <c r="K384" s="145"/>
      <c r="L384" s="32"/>
      <c r="M384" s="146" t="s">
        <v>1</v>
      </c>
      <c r="N384" s="147" t="s">
        <v>38</v>
      </c>
      <c r="P384" s="148">
        <f>O384*H384</f>
        <v>0</v>
      </c>
      <c r="Q384" s="148">
        <v>5.7570000000000003E-2</v>
      </c>
      <c r="R384" s="148">
        <f>Q384*H384</f>
        <v>1.03626</v>
      </c>
      <c r="S384" s="148">
        <v>0</v>
      </c>
      <c r="T384" s="149">
        <f>S384*H384</f>
        <v>0</v>
      </c>
      <c r="AR384" s="150" t="s">
        <v>236</v>
      </c>
      <c r="AT384" s="150" t="s">
        <v>208</v>
      </c>
      <c r="AU384" s="150" t="s">
        <v>91</v>
      </c>
      <c r="AY384" s="17" t="s">
        <v>207</v>
      </c>
      <c r="BE384" s="151">
        <f>IF(N384="základná",J384,0)</f>
        <v>0</v>
      </c>
      <c r="BF384" s="151">
        <f>IF(N384="znížená",J384,0)</f>
        <v>0</v>
      </c>
      <c r="BG384" s="151">
        <f>IF(N384="zákl. prenesená",J384,0)</f>
        <v>0</v>
      </c>
      <c r="BH384" s="151">
        <f>IF(N384="zníž. prenesená",J384,0)</f>
        <v>0</v>
      </c>
      <c r="BI384" s="151">
        <f>IF(N384="nulová",J384,0)</f>
        <v>0</v>
      </c>
      <c r="BJ384" s="17" t="s">
        <v>91</v>
      </c>
      <c r="BK384" s="151">
        <f>ROUND(I384*H384,2)</f>
        <v>0</v>
      </c>
      <c r="BL384" s="17" t="s">
        <v>236</v>
      </c>
      <c r="BM384" s="150" t="s">
        <v>2161</v>
      </c>
    </row>
    <row r="385" spans="2:65" s="11" customFormat="1" x14ac:dyDescent="0.2">
      <c r="B385" s="152"/>
      <c r="D385" s="153" t="s">
        <v>214</v>
      </c>
      <c r="E385" s="154" t="s">
        <v>1</v>
      </c>
      <c r="F385" s="155" t="s">
        <v>2162</v>
      </c>
      <c r="H385" s="156">
        <v>4</v>
      </c>
      <c r="I385" s="157"/>
      <c r="L385" s="152"/>
      <c r="M385" s="158"/>
      <c r="T385" s="159"/>
      <c r="AT385" s="154" t="s">
        <v>214</v>
      </c>
      <c r="AU385" s="154" t="s">
        <v>91</v>
      </c>
      <c r="AV385" s="11" t="s">
        <v>91</v>
      </c>
      <c r="AW385" s="11" t="s">
        <v>29</v>
      </c>
      <c r="AX385" s="11" t="s">
        <v>72</v>
      </c>
      <c r="AY385" s="154" t="s">
        <v>207</v>
      </c>
    </row>
    <row r="386" spans="2:65" s="11" customFormat="1" x14ac:dyDescent="0.2">
      <c r="B386" s="152"/>
      <c r="D386" s="153" t="s">
        <v>214</v>
      </c>
      <c r="E386" s="154" t="s">
        <v>1</v>
      </c>
      <c r="F386" s="155" t="s">
        <v>2163</v>
      </c>
      <c r="H386" s="156">
        <v>14</v>
      </c>
      <c r="I386" s="157"/>
      <c r="L386" s="152"/>
      <c r="M386" s="158"/>
      <c r="T386" s="159"/>
      <c r="AT386" s="154" t="s">
        <v>214</v>
      </c>
      <c r="AU386" s="154" t="s">
        <v>91</v>
      </c>
      <c r="AV386" s="11" t="s">
        <v>91</v>
      </c>
      <c r="AW386" s="11" t="s">
        <v>29</v>
      </c>
      <c r="AX386" s="11" t="s">
        <v>72</v>
      </c>
      <c r="AY386" s="154" t="s">
        <v>207</v>
      </c>
    </row>
    <row r="387" spans="2:65" s="14" customFormat="1" x14ac:dyDescent="0.2">
      <c r="B387" s="178"/>
      <c r="D387" s="153" t="s">
        <v>214</v>
      </c>
      <c r="E387" s="179" t="s">
        <v>1</v>
      </c>
      <c r="F387" s="180" t="s">
        <v>243</v>
      </c>
      <c r="H387" s="181">
        <v>18</v>
      </c>
      <c r="I387" s="182"/>
      <c r="L387" s="178"/>
      <c r="M387" s="183"/>
      <c r="T387" s="184"/>
      <c r="AT387" s="179" t="s">
        <v>214</v>
      </c>
      <c r="AU387" s="179" t="s">
        <v>91</v>
      </c>
      <c r="AV387" s="14" t="s">
        <v>236</v>
      </c>
      <c r="AW387" s="14" t="s">
        <v>29</v>
      </c>
      <c r="AX387" s="14" t="s">
        <v>80</v>
      </c>
      <c r="AY387" s="179" t="s">
        <v>207</v>
      </c>
    </row>
    <row r="388" spans="2:65" s="1" customFormat="1" ht="24.15" customHeight="1" x14ac:dyDescent="0.2">
      <c r="B388" s="137"/>
      <c r="C388" s="138" t="s">
        <v>911</v>
      </c>
      <c r="D388" s="138" t="s">
        <v>208</v>
      </c>
      <c r="E388" s="139" t="s">
        <v>2164</v>
      </c>
      <c r="F388" s="140" t="s">
        <v>2165</v>
      </c>
      <c r="G388" s="141" t="s">
        <v>410</v>
      </c>
      <c r="H388" s="142">
        <v>126.63</v>
      </c>
      <c r="I388" s="143"/>
      <c r="J388" s="144">
        <f>ROUND(I388*H388,2)</f>
        <v>0</v>
      </c>
      <c r="K388" s="145"/>
      <c r="L388" s="32"/>
      <c r="M388" s="146" t="s">
        <v>1</v>
      </c>
      <c r="N388" s="147" t="s">
        <v>38</v>
      </c>
      <c r="P388" s="148">
        <f>O388*H388</f>
        <v>0</v>
      </c>
      <c r="Q388" s="148">
        <v>8.3110000000000003E-2</v>
      </c>
      <c r="R388" s="148">
        <f>Q388*H388</f>
        <v>10.5242193</v>
      </c>
      <c r="S388" s="148">
        <v>0</v>
      </c>
      <c r="T388" s="149">
        <f>S388*H388</f>
        <v>0</v>
      </c>
      <c r="AR388" s="150" t="s">
        <v>236</v>
      </c>
      <c r="AT388" s="150" t="s">
        <v>208</v>
      </c>
      <c r="AU388" s="150" t="s">
        <v>91</v>
      </c>
      <c r="AY388" s="17" t="s">
        <v>207</v>
      </c>
      <c r="BE388" s="151">
        <f>IF(N388="základná",J388,0)</f>
        <v>0</v>
      </c>
      <c r="BF388" s="151">
        <f>IF(N388="znížená",J388,0)</f>
        <v>0</v>
      </c>
      <c r="BG388" s="151">
        <f>IF(N388="zákl. prenesená",J388,0)</f>
        <v>0</v>
      </c>
      <c r="BH388" s="151">
        <f>IF(N388="zníž. prenesená",J388,0)</f>
        <v>0</v>
      </c>
      <c r="BI388" s="151">
        <f>IF(N388="nulová",J388,0)</f>
        <v>0</v>
      </c>
      <c r="BJ388" s="17" t="s">
        <v>91</v>
      </c>
      <c r="BK388" s="151">
        <f>ROUND(I388*H388,2)</f>
        <v>0</v>
      </c>
      <c r="BL388" s="17" t="s">
        <v>236</v>
      </c>
      <c r="BM388" s="150" t="s">
        <v>2166</v>
      </c>
    </row>
    <row r="389" spans="2:65" s="11" customFormat="1" x14ac:dyDescent="0.2">
      <c r="B389" s="152"/>
      <c r="D389" s="153" t="s">
        <v>214</v>
      </c>
      <c r="E389" s="154" t="s">
        <v>1</v>
      </c>
      <c r="F389" s="155" t="s">
        <v>2167</v>
      </c>
      <c r="H389" s="156">
        <v>126.63</v>
      </c>
      <c r="I389" s="157"/>
      <c r="L389" s="152"/>
      <c r="M389" s="158"/>
      <c r="T389" s="159"/>
      <c r="AT389" s="154" t="s">
        <v>214</v>
      </c>
      <c r="AU389" s="154" t="s">
        <v>91</v>
      </c>
      <c r="AV389" s="11" t="s">
        <v>91</v>
      </c>
      <c r="AW389" s="11" t="s">
        <v>29</v>
      </c>
      <c r="AX389" s="11" t="s">
        <v>80</v>
      </c>
      <c r="AY389" s="154" t="s">
        <v>207</v>
      </c>
    </row>
    <row r="390" spans="2:65" s="1" customFormat="1" ht="24.15" customHeight="1" x14ac:dyDescent="0.2">
      <c r="B390" s="137"/>
      <c r="C390" s="138" t="s">
        <v>917</v>
      </c>
      <c r="D390" s="138" t="s">
        <v>208</v>
      </c>
      <c r="E390" s="139" t="s">
        <v>2168</v>
      </c>
      <c r="F390" s="140" t="s">
        <v>2169</v>
      </c>
      <c r="G390" s="141" t="s">
        <v>247</v>
      </c>
      <c r="H390" s="142">
        <v>4</v>
      </c>
      <c r="I390" s="143"/>
      <c r="J390" s="144">
        <f>ROUND(I390*H390,2)</f>
        <v>0</v>
      </c>
      <c r="K390" s="145"/>
      <c r="L390" s="32"/>
      <c r="M390" s="146" t="s">
        <v>1</v>
      </c>
      <c r="N390" s="147" t="s">
        <v>38</v>
      </c>
      <c r="P390" s="148">
        <f>O390*H390</f>
        <v>0</v>
      </c>
      <c r="Q390" s="148">
        <v>7.4569999999999997E-2</v>
      </c>
      <c r="R390" s="148">
        <f>Q390*H390</f>
        <v>0.29827999999999999</v>
      </c>
      <c r="S390" s="148">
        <v>0</v>
      </c>
      <c r="T390" s="149">
        <f>S390*H390</f>
        <v>0</v>
      </c>
      <c r="AR390" s="150" t="s">
        <v>236</v>
      </c>
      <c r="AT390" s="150" t="s">
        <v>208</v>
      </c>
      <c r="AU390" s="150" t="s">
        <v>91</v>
      </c>
      <c r="AY390" s="17" t="s">
        <v>207</v>
      </c>
      <c r="BE390" s="151">
        <f>IF(N390="základná",J390,0)</f>
        <v>0</v>
      </c>
      <c r="BF390" s="151">
        <f>IF(N390="znížená",J390,0)</f>
        <v>0</v>
      </c>
      <c r="BG390" s="151">
        <f>IF(N390="zákl. prenesená",J390,0)</f>
        <v>0</v>
      </c>
      <c r="BH390" s="151">
        <f>IF(N390="zníž. prenesená",J390,0)</f>
        <v>0</v>
      </c>
      <c r="BI390" s="151">
        <f>IF(N390="nulová",J390,0)</f>
        <v>0</v>
      </c>
      <c r="BJ390" s="17" t="s">
        <v>91</v>
      </c>
      <c r="BK390" s="151">
        <f>ROUND(I390*H390,2)</f>
        <v>0</v>
      </c>
      <c r="BL390" s="17" t="s">
        <v>236</v>
      </c>
      <c r="BM390" s="150" t="s">
        <v>2170</v>
      </c>
    </row>
    <row r="391" spans="2:65" s="11" customFormat="1" x14ac:dyDescent="0.2">
      <c r="B391" s="152"/>
      <c r="D391" s="153" t="s">
        <v>214</v>
      </c>
      <c r="E391" s="154" t="s">
        <v>1</v>
      </c>
      <c r="F391" s="155" t="s">
        <v>2171</v>
      </c>
      <c r="H391" s="156">
        <v>2</v>
      </c>
      <c r="I391" s="157"/>
      <c r="L391" s="152"/>
      <c r="M391" s="158"/>
      <c r="T391" s="159"/>
      <c r="AT391" s="154" t="s">
        <v>214</v>
      </c>
      <c r="AU391" s="154" t="s">
        <v>91</v>
      </c>
      <c r="AV391" s="11" t="s">
        <v>91</v>
      </c>
      <c r="AW391" s="11" t="s">
        <v>29</v>
      </c>
      <c r="AX391" s="11" t="s">
        <v>72</v>
      </c>
      <c r="AY391" s="154" t="s">
        <v>207</v>
      </c>
    </row>
    <row r="392" spans="2:65" s="11" customFormat="1" x14ac:dyDescent="0.2">
      <c r="B392" s="152"/>
      <c r="D392" s="153" t="s">
        <v>214</v>
      </c>
      <c r="E392" s="154" t="s">
        <v>1</v>
      </c>
      <c r="F392" s="155" t="s">
        <v>2172</v>
      </c>
      <c r="H392" s="156">
        <v>2</v>
      </c>
      <c r="I392" s="157"/>
      <c r="L392" s="152"/>
      <c r="M392" s="158"/>
      <c r="T392" s="159"/>
      <c r="AT392" s="154" t="s">
        <v>214</v>
      </c>
      <c r="AU392" s="154" t="s">
        <v>91</v>
      </c>
      <c r="AV392" s="11" t="s">
        <v>91</v>
      </c>
      <c r="AW392" s="11" t="s">
        <v>29</v>
      </c>
      <c r="AX392" s="11" t="s">
        <v>72</v>
      </c>
      <c r="AY392" s="154" t="s">
        <v>207</v>
      </c>
    </row>
    <row r="393" spans="2:65" s="14" customFormat="1" x14ac:dyDescent="0.2">
      <c r="B393" s="178"/>
      <c r="D393" s="153" t="s">
        <v>214</v>
      </c>
      <c r="E393" s="179" t="s">
        <v>1</v>
      </c>
      <c r="F393" s="180" t="s">
        <v>243</v>
      </c>
      <c r="H393" s="181">
        <v>4</v>
      </c>
      <c r="I393" s="182"/>
      <c r="L393" s="178"/>
      <c r="M393" s="183"/>
      <c r="T393" s="184"/>
      <c r="AT393" s="179" t="s">
        <v>214</v>
      </c>
      <c r="AU393" s="179" t="s">
        <v>91</v>
      </c>
      <c r="AV393" s="14" t="s">
        <v>236</v>
      </c>
      <c r="AW393" s="14" t="s">
        <v>29</v>
      </c>
      <c r="AX393" s="14" t="s">
        <v>80</v>
      </c>
      <c r="AY393" s="179" t="s">
        <v>207</v>
      </c>
    </row>
    <row r="394" spans="2:65" s="1" customFormat="1" ht="33" customHeight="1" x14ac:dyDescent="0.2">
      <c r="B394" s="137"/>
      <c r="C394" s="138" t="s">
        <v>921</v>
      </c>
      <c r="D394" s="138" t="s">
        <v>208</v>
      </c>
      <c r="E394" s="139" t="s">
        <v>2173</v>
      </c>
      <c r="F394" s="140" t="s">
        <v>2174</v>
      </c>
      <c r="G394" s="141" t="s">
        <v>410</v>
      </c>
      <c r="H394" s="142">
        <v>117.902</v>
      </c>
      <c r="I394" s="143"/>
      <c r="J394" s="144">
        <f>ROUND(I394*H394,2)</f>
        <v>0</v>
      </c>
      <c r="K394" s="145"/>
      <c r="L394" s="32"/>
      <c r="M394" s="146" t="s">
        <v>1</v>
      </c>
      <c r="N394" s="147" t="s">
        <v>38</v>
      </c>
      <c r="P394" s="148">
        <f>O394*H394</f>
        <v>0</v>
      </c>
      <c r="Q394" s="148">
        <v>0.15112999999999999</v>
      </c>
      <c r="R394" s="148">
        <f>Q394*H394</f>
        <v>17.818529259999998</v>
      </c>
      <c r="S394" s="148">
        <v>0</v>
      </c>
      <c r="T394" s="149">
        <f>S394*H394</f>
        <v>0</v>
      </c>
      <c r="AR394" s="150" t="s">
        <v>236</v>
      </c>
      <c r="AT394" s="150" t="s">
        <v>208</v>
      </c>
      <c r="AU394" s="150" t="s">
        <v>91</v>
      </c>
      <c r="AY394" s="17" t="s">
        <v>207</v>
      </c>
      <c r="BE394" s="151">
        <f>IF(N394="základná",J394,0)</f>
        <v>0</v>
      </c>
      <c r="BF394" s="151">
        <f>IF(N394="znížená",J394,0)</f>
        <v>0</v>
      </c>
      <c r="BG394" s="151">
        <f>IF(N394="zákl. prenesená",J394,0)</f>
        <v>0</v>
      </c>
      <c r="BH394" s="151">
        <f>IF(N394="zníž. prenesená",J394,0)</f>
        <v>0</v>
      </c>
      <c r="BI394" s="151">
        <f>IF(N394="nulová",J394,0)</f>
        <v>0</v>
      </c>
      <c r="BJ394" s="17" t="s">
        <v>91</v>
      </c>
      <c r="BK394" s="151">
        <f>ROUND(I394*H394,2)</f>
        <v>0</v>
      </c>
      <c r="BL394" s="17" t="s">
        <v>236</v>
      </c>
      <c r="BM394" s="150" t="s">
        <v>2175</v>
      </c>
    </row>
    <row r="395" spans="2:65" s="11" customFormat="1" x14ac:dyDescent="0.2">
      <c r="B395" s="152"/>
      <c r="D395" s="153" t="s">
        <v>214</v>
      </c>
      <c r="E395" s="154" t="s">
        <v>1</v>
      </c>
      <c r="F395" s="155" t="s">
        <v>2176</v>
      </c>
      <c r="H395" s="156">
        <v>34.58</v>
      </c>
      <c r="I395" s="157"/>
      <c r="L395" s="152"/>
      <c r="M395" s="158"/>
      <c r="T395" s="159"/>
      <c r="AT395" s="154" t="s">
        <v>214</v>
      </c>
      <c r="AU395" s="154" t="s">
        <v>91</v>
      </c>
      <c r="AV395" s="11" t="s">
        <v>91</v>
      </c>
      <c r="AW395" s="11" t="s">
        <v>29</v>
      </c>
      <c r="AX395" s="11" t="s">
        <v>72</v>
      </c>
      <c r="AY395" s="154" t="s">
        <v>207</v>
      </c>
    </row>
    <row r="396" spans="2:65" s="11" customFormat="1" x14ac:dyDescent="0.2">
      <c r="B396" s="152"/>
      <c r="D396" s="153" t="s">
        <v>214</v>
      </c>
      <c r="E396" s="154" t="s">
        <v>1</v>
      </c>
      <c r="F396" s="155" t="s">
        <v>2177</v>
      </c>
      <c r="H396" s="156">
        <v>33.39</v>
      </c>
      <c r="I396" s="157"/>
      <c r="L396" s="152"/>
      <c r="M396" s="158"/>
      <c r="T396" s="159"/>
      <c r="AT396" s="154" t="s">
        <v>214</v>
      </c>
      <c r="AU396" s="154" t="s">
        <v>91</v>
      </c>
      <c r="AV396" s="11" t="s">
        <v>91</v>
      </c>
      <c r="AW396" s="11" t="s">
        <v>29</v>
      </c>
      <c r="AX396" s="11" t="s">
        <v>72</v>
      </c>
      <c r="AY396" s="154" t="s">
        <v>207</v>
      </c>
    </row>
    <row r="397" spans="2:65" s="11" customFormat="1" x14ac:dyDescent="0.2">
      <c r="B397" s="152"/>
      <c r="D397" s="153" t="s">
        <v>214</v>
      </c>
      <c r="E397" s="154" t="s">
        <v>1</v>
      </c>
      <c r="F397" s="155" t="s">
        <v>2178</v>
      </c>
      <c r="H397" s="156">
        <v>13.02</v>
      </c>
      <c r="I397" s="157"/>
      <c r="L397" s="152"/>
      <c r="M397" s="158"/>
      <c r="T397" s="159"/>
      <c r="AT397" s="154" t="s">
        <v>214</v>
      </c>
      <c r="AU397" s="154" t="s">
        <v>91</v>
      </c>
      <c r="AV397" s="11" t="s">
        <v>91</v>
      </c>
      <c r="AW397" s="11" t="s">
        <v>29</v>
      </c>
      <c r="AX397" s="11" t="s">
        <v>72</v>
      </c>
      <c r="AY397" s="154" t="s">
        <v>207</v>
      </c>
    </row>
    <row r="398" spans="2:65" s="11" customFormat="1" x14ac:dyDescent="0.2">
      <c r="B398" s="152"/>
      <c r="D398" s="153" t="s">
        <v>214</v>
      </c>
      <c r="E398" s="154" t="s">
        <v>1</v>
      </c>
      <c r="F398" s="155" t="s">
        <v>2179</v>
      </c>
      <c r="H398" s="156">
        <v>36.911999999999999</v>
      </c>
      <c r="I398" s="157"/>
      <c r="L398" s="152"/>
      <c r="M398" s="158"/>
      <c r="T398" s="159"/>
      <c r="AT398" s="154" t="s">
        <v>214</v>
      </c>
      <c r="AU398" s="154" t="s">
        <v>91</v>
      </c>
      <c r="AV398" s="11" t="s">
        <v>91</v>
      </c>
      <c r="AW398" s="11" t="s">
        <v>29</v>
      </c>
      <c r="AX398" s="11" t="s">
        <v>72</v>
      </c>
      <c r="AY398" s="154" t="s">
        <v>207</v>
      </c>
    </row>
    <row r="399" spans="2:65" s="14" customFormat="1" x14ac:dyDescent="0.2">
      <c r="B399" s="178"/>
      <c r="D399" s="153" t="s">
        <v>214</v>
      </c>
      <c r="E399" s="179" t="s">
        <v>1</v>
      </c>
      <c r="F399" s="180" t="s">
        <v>243</v>
      </c>
      <c r="H399" s="181">
        <v>117.902</v>
      </c>
      <c r="I399" s="182"/>
      <c r="L399" s="178"/>
      <c r="M399" s="183"/>
      <c r="T399" s="184"/>
      <c r="AT399" s="179" t="s">
        <v>214</v>
      </c>
      <c r="AU399" s="179" t="s">
        <v>91</v>
      </c>
      <c r="AV399" s="14" t="s">
        <v>236</v>
      </c>
      <c r="AW399" s="14" t="s">
        <v>29</v>
      </c>
      <c r="AX399" s="14" t="s">
        <v>80</v>
      </c>
      <c r="AY399" s="179" t="s">
        <v>207</v>
      </c>
    </row>
    <row r="400" spans="2:65" s="1" customFormat="1" ht="24.15" customHeight="1" x14ac:dyDescent="0.2">
      <c r="B400" s="137"/>
      <c r="C400" s="206" t="s">
        <v>841</v>
      </c>
      <c r="D400" s="206" t="s">
        <v>742</v>
      </c>
      <c r="E400" s="207" t="s">
        <v>2180</v>
      </c>
      <c r="F400" s="208" t="s">
        <v>2181</v>
      </c>
      <c r="G400" s="209" t="s">
        <v>247</v>
      </c>
      <c r="H400" s="210">
        <v>13.15</v>
      </c>
      <c r="I400" s="211"/>
      <c r="J400" s="212">
        <f>ROUND(I400*H400,2)</f>
        <v>0</v>
      </c>
      <c r="K400" s="213"/>
      <c r="L400" s="214"/>
      <c r="M400" s="215" t="s">
        <v>1</v>
      </c>
      <c r="N400" s="216" t="s">
        <v>38</v>
      </c>
      <c r="P400" s="148">
        <f>O400*H400</f>
        <v>0</v>
      </c>
      <c r="Q400" s="148">
        <v>8.5000000000000006E-2</v>
      </c>
      <c r="R400" s="148">
        <f>Q400*H400</f>
        <v>1.11775</v>
      </c>
      <c r="S400" s="148">
        <v>0</v>
      </c>
      <c r="T400" s="149">
        <f>S400*H400</f>
        <v>0</v>
      </c>
      <c r="AR400" s="150" t="s">
        <v>320</v>
      </c>
      <c r="AT400" s="150" t="s">
        <v>742</v>
      </c>
      <c r="AU400" s="150" t="s">
        <v>91</v>
      </c>
      <c r="AY400" s="17" t="s">
        <v>207</v>
      </c>
      <c r="BE400" s="151">
        <f>IF(N400="základná",J400,0)</f>
        <v>0</v>
      </c>
      <c r="BF400" s="151">
        <f>IF(N400="znížená",J400,0)</f>
        <v>0</v>
      </c>
      <c r="BG400" s="151">
        <f>IF(N400="zákl. prenesená",J400,0)</f>
        <v>0</v>
      </c>
      <c r="BH400" s="151">
        <f>IF(N400="zníž. prenesená",J400,0)</f>
        <v>0</v>
      </c>
      <c r="BI400" s="151">
        <f>IF(N400="nulová",J400,0)</f>
        <v>0</v>
      </c>
      <c r="BJ400" s="17" t="s">
        <v>91</v>
      </c>
      <c r="BK400" s="151">
        <f>ROUND(I400*H400,2)</f>
        <v>0</v>
      </c>
      <c r="BL400" s="17" t="s">
        <v>236</v>
      </c>
      <c r="BM400" s="150" t="s">
        <v>2182</v>
      </c>
    </row>
    <row r="401" spans="2:65" s="11" customFormat="1" x14ac:dyDescent="0.2">
      <c r="B401" s="152"/>
      <c r="D401" s="153" t="s">
        <v>214</v>
      </c>
      <c r="E401" s="154" t="s">
        <v>1</v>
      </c>
      <c r="F401" s="155" t="s">
        <v>2183</v>
      </c>
      <c r="H401" s="156">
        <v>13.02</v>
      </c>
      <c r="I401" s="157"/>
      <c r="L401" s="152"/>
      <c r="M401" s="158"/>
      <c r="T401" s="159"/>
      <c r="AT401" s="154" t="s">
        <v>214</v>
      </c>
      <c r="AU401" s="154" t="s">
        <v>91</v>
      </c>
      <c r="AV401" s="11" t="s">
        <v>91</v>
      </c>
      <c r="AW401" s="11" t="s">
        <v>29</v>
      </c>
      <c r="AX401" s="11" t="s">
        <v>80</v>
      </c>
      <c r="AY401" s="154" t="s">
        <v>207</v>
      </c>
    </row>
    <row r="402" spans="2:65" s="11" customFormat="1" x14ac:dyDescent="0.2">
      <c r="B402" s="152"/>
      <c r="D402" s="153" t="s">
        <v>214</v>
      </c>
      <c r="F402" s="155" t="s">
        <v>2184</v>
      </c>
      <c r="H402" s="156">
        <v>13.15</v>
      </c>
      <c r="I402" s="157"/>
      <c r="L402" s="152"/>
      <c r="M402" s="158"/>
      <c r="T402" s="159"/>
      <c r="AT402" s="154" t="s">
        <v>214</v>
      </c>
      <c r="AU402" s="154" t="s">
        <v>91</v>
      </c>
      <c r="AV402" s="11" t="s">
        <v>91</v>
      </c>
      <c r="AW402" s="11" t="s">
        <v>3</v>
      </c>
      <c r="AX402" s="11" t="s">
        <v>80</v>
      </c>
      <c r="AY402" s="154" t="s">
        <v>207</v>
      </c>
    </row>
    <row r="403" spans="2:65" s="1" customFormat="1" ht="24.15" customHeight="1" x14ac:dyDescent="0.2">
      <c r="B403" s="137"/>
      <c r="C403" s="206" t="s">
        <v>816</v>
      </c>
      <c r="D403" s="206" t="s">
        <v>742</v>
      </c>
      <c r="E403" s="207" t="s">
        <v>2185</v>
      </c>
      <c r="F403" s="208" t="s">
        <v>2186</v>
      </c>
      <c r="G403" s="209" t="s">
        <v>247</v>
      </c>
      <c r="H403" s="210">
        <v>104.88200000000001</v>
      </c>
      <c r="I403" s="211"/>
      <c r="J403" s="212">
        <f>ROUND(I403*H403,2)</f>
        <v>0</v>
      </c>
      <c r="K403" s="213"/>
      <c r="L403" s="214"/>
      <c r="M403" s="215" t="s">
        <v>1</v>
      </c>
      <c r="N403" s="216" t="s">
        <v>38</v>
      </c>
      <c r="P403" s="148">
        <f>O403*H403</f>
        <v>0</v>
      </c>
      <c r="Q403" s="148">
        <v>4.8000000000000001E-2</v>
      </c>
      <c r="R403" s="148">
        <f>Q403*H403</f>
        <v>5.0343360000000006</v>
      </c>
      <c r="S403" s="148">
        <v>0</v>
      </c>
      <c r="T403" s="149">
        <f>S403*H403</f>
        <v>0</v>
      </c>
      <c r="AR403" s="150" t="s">
        <v>320</v>
      </c>
      <c r="AT403" s="150" t="s">
        <v>742</v>
      </c>
      <c r="AU403" s="150" t="s">
        <v>91</v>
      </c>
      <c r="AY403" s="17" t="s">
        <v>207</v>
      </c>
      <c r="BE403" s="151">
        <f>IF(N403="základná",J403,0)</f>
        <v>0</v>
      </c>
      <c r="BF403" s="151">
        <f>IF(N403="znížená",J403,0)</f>
        <v>0</v>
      </c>
      <c r="BG403" s="151">
        <f>IF(N403="zákl. prenesená",J403,0)</f>
        <v>0</v>
      </c>
      <c r="BH403" s="151">
        <f>IF(N403="zníž. prenesená",J403,0)</f>
        <v>0</v>
      </c>
      <c r="BI403" s="151">
        <f>IF(N403="nulová",J403,0)</f>
        <v>0</v>
      </c>
      <c r="BJ403" s="17" t="s">
        <v>91</v>
      </c>
      <c r="BK403" s="151">
        <f>ROUND(I403*H403,2)</f>
        <v>0</v>
      </c>
      <c r="BL403" s="17" t="s">
        <v>236</v>
      </c>
      <c r="BM403" s="150" t="s">
        <v>2187</v>
      </c>
    </row>
    <row r="404" spans="2:65" s="11" customFormat="1" x14ac:dyDescent="0.2">
      <c r="B404" s="152"/>
      <c r="D404" s="153" t="s">
        <v>214</v>
      </c>
      <c r="E404" s="154" t="s">
        <v>1</v>
      </c>
      <c r="F404" s="155" t="s">
        <v>2188</v>
      </c>
      <c r="H404" s="156">
        <v>67.97</v>
      </c>
      <c r="I404" s="157"/>
      <c r="L404" s="152"/>
      <c r="M404" s="158"/>
      <c r="T404" s="159"/>
      <c r="AT404" s="154" t="s">
        <v>214</v>
      </c>
      <c r="AU404" s="154" t="s">
        <v>91</v>
      </c>
      <c r="AV404" s="11" t="s">
        <v>91</v>
      </c>
      <c r="AW404" s="11" t="s">
        <v>29</v>
      </c>
      <c r="AX404" s="11" t="s">
        <v>72</v>
      </c>
      <c r="AY404" s="154" t="s">
        <v>207</v>
      </c>
    </row>
    <row r="405" spans="2:65" s="11" customFormat="1" x14ac:dyDescent="0.2">
      <c r="B405" s="152"/>
      <c r="D405" s="153" t="s">
        <v>214</v>
      </c>
      <c r="E405" s="154" t="s">
        <v>1</v>
      </c>
      <c r="F405" s="155" t="s">
        <v>2179</v>
      </c>
      <c r="H405" s="156">
        <v>36.911999999999999</v>
      </c>
      <c r="I405" s="157"/>
      <c r="L405" s="152"/>
      <c r="M405" s="158"/>
      <c r="T405" s="159"/>
      <c r="AT405" s="154" t="s">
        <v>214</v>
      </c>
      <c r="AU405" s="154" t="s">
        <v>91</v>
      </c>
      <c r="AV405" s="11" t="s">
        <v>91</v>
      </c>
      <c r="AW405" s="11" t="s">
        <v>29</v>
      </c>
      <c r="AX405" s="11" t="s">
        <v>72</v>
      </c>
      <c r="AY405" s="154" t="s">
        <v>207</v>
      </c>
    </row>
    <row r="406" spans="2:65" s="14" customFormat="1" x14ac:dyDescent="0.2">
      <c r="B406" s="178"/>
      <c r="D406" s="153" t="s">
        <v>214</v>
      </c>
      <c r="E406" s="179" t="s">
        <v>1</v>
      </c>
      <c r="F406" s="180" t="s">
        <v>243</v>
      </c>
      <c r="H406" s="181">
        <v>104.88200000000001</v>
      </c>
      <c r="I406" s="182"/>
      <c r="L406" s="178"/>
      <c r="M406" s="183"/>
      <c r="T406" s="184"/>
      <c r="AT406" s="179" t="s">
        <v>214</v>
      </c>
      <c r="AU406" s="179" t="s">
        <v>91</v>
      </c>
      <c r="AV406" s="14" t="s">
        <v>236</v>
      </c>
      <c r="AW406" s="14" t="s">
        <v>29</v>
      </c>
      <c r="AX406" s="14" t="s">
        <v>80</v>
      </c>
      <c r="AY406" s="179" t="s">
        <v>207</v>
      </c>
    </row>
    <row r="407" spans="2:65" s="1" customFormat="1" ht="33" customHeight="1" x14ac:dyDescent="0.2">
      <c r="B407" s="137"/>
      <c r="C407" s="138" t="s">
        <v>837</v>
      </c>
      <c r="D407" s="138" t="s">
        <v>208</v>
      </c>
      <c r="E407" s="139" t="s">
        <v>2189</v>
      </c>
      <c r="F407" s="140" t="s">
        <v>2190</v>
      </c>
      <c r="G407" s="141" t="s">
        <v>410</v>
      </c>
      <c r="H407" s="142">
        <v>9.48</v>
      </c>
      <c r="I407" s="143"/>
      <c r="J407" s="144">
        <f>ROUND(I407*H407,2)</f>
        <v>0</v>
      </c>
      <c r="K407" s="145"/>
      <c r="L407" s="32"/>
      <c r="M407" s="146" t="s">
        <v>1</v>
      </c>
      <c r="N407" s="147" t="s">
        <v>38</v>
      </c>
      <c r="P407" s="148">
        <f>O407*H407</f>
        <v>0</v>
      </c>
      <c r="Q407" s="148">
        <v>1.1E-4</v>
      </c>
      <c r="R407" s="148">
        <f>Q407*H407</f>
        <v>1.0428E-3</v>
      </c>
      <c r="S407" s="148">
        <v>0</v>
      </c>
      <c r="T407" s="149">
        <f>S407*H407</f>
        <v>0</v>
      </c>
      <c r="AR407" s="150" t="s">
        <v>236</v>
      </c>
      <c r="AT407" s="150" t="s">
        <v>208</v>
      </c>
      <c r="AU407" s="150" t="s">
        <v>91</v>
      </c>
      <c r="AY407" s="17" t="s">
        <v>207</v>
      </c>
      <c r="BE407" s="151">
        <f>IF(N407="základná",J407,0)</f>
        <v>0</v>
      </c>
      <c r="BF407" s="151">
        <f>IF(N407="znížená",J407,0)</f>
        <v>0</v>
      </c>
      <c r="BG407" s="151">
        <f>IF(N407="zákl. prenesená",J407,0)</f>
        <v>0</v>
      </c>
      <c r="BH407" s="151">
        <f>IF(N407="zníž. prenesená",J407,0)</f>
        <v>0</v>
      </c>
      <c r="BI407" s="151">
        <f>IF(N407="nulová",J407,0)</f>
        <v>0</v>
      </c>
      <c r="BJ407" s="17" t="s">
        <v>91</v>
      </c>
      <c r="BK407" s="151">
        <f>ROUND(I407*H407,2)</f>
        <v>0</v>
      </c>
      <c r="BL407" s="17" t="s">
        <v>236</v>
      </c>
      <c r="BM407" s="150" t="s">
        <v>2191</v>
      </c>
    </row>
    <row r="408" spans="2:65" s="1" customFormat="1" ht="19.2" x14ac:dyDescent="0.2">
      <c r="B408" s="32"/>
      <c r="D408" s="153" t="s">
        <v>220</v>
      </c>
      <c r="F408" s="160" t="s">
        <v>2192</v>
      </c>
      <c r="I408" s="161"/>
      <c r="L408" s="32"/>
      <c r="M408" s="162"/>
      <c r="T408" s="59"/>
      <c r="AT408" s="17" t="s">
        <v>220</v>
      </c>
      <c r="AU408" s="17" t="s">
        <v>91</v>
      </c>
    </row>
    <row r="409" spans="2:65" s="11" customFormat="1" x14ac:dyDescent="0.2">
      <c r="B409" s="152"/>
      <c r="D409" s="153" t="s">
        <v>214</v>
      </c>
      <c r="E409" s="154" t="s">
        <v>1</v>
      </c>
      <c r="F409" s="155" t="s">
        <v>2193</v>
      </c>
      <c r="H409" s="156">
        <v>1</v>
      </c>
      <c r="I409" s="157"/>
      <c r="L409" s="152"/>
      <c r="M409" s="158"/>
      <c r="T409" s="159"/>
      <c r="AT409" s="154" t="s">
        <v>214</v>
      </c>
      <c r="AU409" s="154" t="s">
        <v>91</v>
      </c>
      <c r="AV409" s="11" t="s">
        <v>91</v>
      </c>
      <c r="AW409" s="11" t="s">
        <v>29</v>
      </c>
      <c r="AX409" s="11" t="s">
        <v>72</v>
      </c>
      <c r="AY409" s="154" t="s">
        <v>207</v>
      </c>
    </row>
    <row r="410" spans="2:65" s="11" customFormat="1" x14ac:dyDescent="0.2">
      <c r="B410" s="152"/>
      <c r="D410" s="153" t="s">
        <v>214</v>
      </c>
      <c r="E410" s="154" t="s">
        <v>1</v>
      </c>
      <c r="F410" s="155" t="s">
        <v>2194</v>
      </c>
      <c r="H410" s="156">
        <v>1.2</v>
      </c>
      <c r="I410" s="157"/>
      <c r="L410" s="152"/>
      <c r="M410" s="158"/>
      <c r="T410" s="159"/>
      <c r="AT410" s="154" t="s">
        <v>214</v>
      </c>
      <c r="AU410" s="154" t="s">
        <v>91</v>
      </c>
      <c r="AV410" s="11" t="s">
        <v>91</v>
      </c>
      <c r="AW410" s="11" t="s">
        <v>29</v>
      </c>
      <c r="AX410" s="11" t="s">
        <v>72</v>
      </c>
      <c r="AY410" s="154" t="s">
        <v>207</v>
      </c>
    </row>
    <row r="411" spans="2:65" s="11" customFormat="1" x14ac:dyDescent="0.2">
      <c r="B411" s="152"/>
      <c r="D411" s="153" t="s">
        <v>214</v>
      </c>
      <c r="E411" s="154" t="s">
        <v>1</v>
      </c>
      <c r="F411" s="155" t="s">
        <v>2195</v>
      </c>
      <c r="H411" s="156">
        <v>7.28</v>
      </c>
      <c r="I411" s="157"/>
      <c r="L411" s="152"/>
      <c r="M411" s="158"/>
      <c r="T411" s="159"/>
      <c r="AT411" s="154" t="s">
        <v>214</v>
      </c>
      <c r="AU411" s="154" t="s">
        <v>91</v>
      </c>
      <c r="AV411" s="11" t="s">
        <v>91</v>
      </c>
      <c r="AW411" s="11" t="s">
        <v>29</v>
      </c>
      <c r="AX411" s="11" t="s">
        <v>72</v>
      </c>
      <c r="AY411" s="154" t="s">
        <v>207</v>
      </c>
    </row>
    <row r="412" spans="2:65" s="14" customFormat="1" x14ac:dyDescent="0.2">
      <c r="B412" s="178"/>
      <c r="D412" s="153" t="s">
        <v>214</v>
      </c>
      <c r="E412" s="179" t="s">
        <v>1</v>
      </c>
      <c r="F412" s="180" t="s">
        <v>243</v>
      </c>
      <c r="H412" s="181">
        <v>9.48</v>
      </c>
      <c r="I412" s="182"/>
      <c r="L412" s="178"/>
      <c r="M412" s="183"/>
      <c r="T412" s="184"/>
      <c r="AT412" s="179" t="s">
        <v>214</v>
      </c>
      <c r="AU412" s="179" t="s">
        <v>91</v>
      </c>
      <c r="AV412" s="14" t="s">
        <v>236</v>
      </c>
      <c r="AW412" s="14" t="s">
        <v>29</v>
      </c>
      <c r="AX412" s="14" t="s">
        <v>80</v>
      </c>
      <c r="AY412" s="179" t="s">
        <v>207</v>
      </c>
    </row>
    <row r="413" spans="2:65" s="1" customFormat="1" ht="24.15" customHeight="1" x14ac:dyDescent="0.2">
      <c r="B413" s="137"/>
      <c r="C413" s="138" t="s">
        <v>648</v>
      </c>
      <c r="D413" s="204" t="s">
        <v>208</v>
      </c>
      <c r="E413" s="139" t="s">
        <v>2196</v>
      </c>
      <c r="F413" s="140" t="s">
        <v>2197</v>
      </c>
      <c r="G413" s="141" t="s">
        <v>410</v>
      </c>
      <c r="H413" s="142">
        <v>29.62</v>
      </c>
      <c r="I413" s="143"/>
      <c r="J413" s="144">
        <f>ROUND(I413*H413,2)</f>
        <v>0</v>
      </c>
      <c r="K413" s="145"/>
      <c r="L413" s="32"/>
      <c r="M413" s="146" t="s">
        <v>1</v>
      </c>
      <c r="N413" s="147" t="s">
        <v>38</v>
      </c>
      <c r="P413" s="148">
        <f>O413*H413</f>
        <v>0</v>
      </c>
      <c r="Q413" s="148">
        <v>6.8599999999999998E-3</v>
      </c>
      <c r="R413" s="148">
        <f>Q413*H413</f>
        <v>0.20319319999999999</v>
      </c>
      <c r="S413" s="148">
        <v>0</v>
      </c>
      <c r="T413" s="149">
        <f>S413*H413</f>
        <v>0</v>
      </c>
      <c r="AR413" s="150" t="s">
        <v>236</v>
      </c>
      <c r="AT413" s="150" t="s">
        <v>208</v>
      </c>
      <c r="AU413" s="150" t="s">
        <v>91</v>
      </c>
      <c r="AY413" s="17" t="s">
        <v>207</v>
      </c>
      <c r="BE413" s="151">
        <f>IF(N413="základná",J413,0)</f>
        <v>0</v>
      </c>
      <c r="BF413" s="151">
        <f>IF(N413="znížená",J413,0)</f>
        <v>0</v>
      </c>
      <c r="BG413" s="151">
        <f>IF(N413="zákl. prenesená",J413,0)</f>
        <v>0</v>
      </c>
      <c r="BH413" s="151">
        <f>IF(N413="zníž. prenesená",J413,0)</f>
        <v>0</v>
      </c>
      <c r="BI413" s="151">
        <f>IF(N413="nulová",J413,0)</f>
        <v>0</v>
      </c>
      <c r="BJ413" s="17" t="s">
        <v>91</v>
      </c>
      <c r="BK413" s="151">
        <f>ROUND(I413*H413,2)</f>
        <v>0</v>
      </c>
      <c r="BL413" s="17" t="s">
        <v>236</v>
      </c>
      <c r="BM413" s="150" t="s">
        <v>2198</v>
      </c>
    </row>
    <row r="414" spans="2:65" s="1" customFormat="1" ht="48" x14ac:dyDescent="0.2">
      <c r="B414" s="32"/>
      <c r="D414" s="153" t="s">
        <v>220</v>
      </c>
      <c r="F414" s="160" t="s">
        <v>2199</v>
      </c>
      <c r="I414" s="161"/>
      <c r="L414" s="32"/>
      <c r="M414" s="162"/>
      <c r="T414" s="59"/>
      <c r="AT414" s="17" t="s">
        <v>220</v>
      </c>
      <c r="AU414" s="17" t="s">
        <v>91</v>
      </c>
    </row>
    <row r="415" spans="2:65" s="11" customFormat="1" x14ac:dyDescent="0.2">
      <c r="B415" s="152"/>
      <c r="D415" s="153" t="s">
        <v>214</v>
      </c>
      <c r="E415" s="154" t="s">
        <v>1</v>
      </c>
      <c r="F415" s="155" t="s">
        <v>2200</v>
      </c>
      <c r="H415" s="156">
        <v>14.81</v>
      </c>
      <c r="I415" s="157"/>
      <c r="L415" s="152"/>
      <c r="M415" s="158"/>
      <c r="T415" s="159"/>
      <c r="AT415" s="154" t="s">
        <v>214</v>
      </c>
      <c r="AU415" s="154" t="s">
        <v>91</v>
      </c>
      <c r="AV415" s="11" t="s">
        <v>91</v>
      </c>
      <c r="AW415" s="11" t="s">
        <v>29</v>
      </c>
      <c r="AX415" s="11" t="s">
        <v>72</v>
      </c>
      <c r="AY415" s="154" t="s">
        <v>207</v>
      </c>
    </row>
    <row r="416" spans="2:65" s="11" customFormat="1" x14ac:dyDescent="0.2">
      <c r="B416" s="152"/>
      <c r="D416" s="153" t="s">
        <v>214</v>
      </c>
      <c r="E416" s="154" t="s">
        <v>1</v>
      </c>
      <c r="F416" s="155" t="s">
        <v>2201</v>
      </c>
      <c r="H416" s="156">
        <v>14.81</v>
      </c>
      <c r="I416" s="157"/>
      <c r="L416" s="152"/>
      <c r="M416" s="158"/>
      <c r="T416" s="159"/>
      <c r="AT416" s="154" t="s">
        <v>214</v>
      </c>
      <c r="AU416" s="154" t="s">
        <v>91</v>
      </c>
      <c r="AV416" s="11" t="s">
        <v>91</v>
      </c>
      <c r="AW416" s="11" t="s">
        <v>29</v>
      </c>
      <c r="AX416" s="11" t="s">
        <v>72</v>
      </c>
      <c r="AY416" s="154" t="s">
        <v>207</v>
      </c>
    </row>
    <row r="417" spans="2:65" s="14" customFormat="1" x14ac:dyDescent="0.2">
      <c r="B417" s="178"/>
      <c r="D417" s="153" t="s">
        <v>214</v>
      </c>
      <c r="E417" s="179" t="s">
        <v>1</v>
      </c>
      <c r="F417" s="180" t="s">
        <v>243</v>
      </c>
      <c r="H417" s="181">
        <v>29.62</v>
      </c>
      <c r="I417" s="182"/>
      <c r="L417" s="178"/>
      <c r="M417" s="183"/>
      <c r="T417" s="184"/>
      <c r="AT417" s="179" t="s">
        <v>214</v>
      </c>
      <c r="AU417" s="179" t="s">
        <v>91</v>
      </c>
      <c r="AV417" s="14" t="s">
        <v>236</v>
      </c>
      <c r="AW417" s="14" t="s">
        <v>29</v>
      </c>
      <c r="AX417" s="14" t="s">
        <v>80</v>
      </c>
      <c r="AY417" s="179" t="s">
        <v>207</v>
      </c>
    </row>
    <row r="418" spans="2:65" s="1" customFormat="1" ht="24.15" customHeight="1" x14ac:dyDescent="0.2">
      <c r="B418" s="137"/>
      <c r="C418" s="138" t="s">
        <v>1643</v>
      </c>
      <c r="D418" s="138" t="s">
        <v>208</v>
      </c>
      <c r="E418" s="139" t="s">
        <v>2202</v>
      </c>
      <c r="F418" s="140" t="s">
        <v>2203</v>
      </c>
      <c r="G418" s="141" t="s">
        <v>410</v>
      </c>
      <c r="H418" s="142">
        <v>31.550999999999998</v>
      </c>
      <c r="I418" s="143"/>
      <c r="J418" s="144">
        <f>ROUND(I418*H418,2)</f>
        <v>0</v>
      </c>
      <c r="K418" s="145"/>
      <c r="L418" s="32"/>
      <c r="M418" s="146" t="s">
        <v>1</v>
      </c>
      <c r="N418" s="147" t="s">
        <v>38</v>
      </c>
      <c r="P418" s="148">
        <f>O418*H418</f>
        <v>0</v>
      </c>
      <c r="Q418" s="148">
        <v>0.14679</v>
      </c>
      <c r="R418" s="148">
        <f>Q418*H418</f>
        <v>4.6313712899999997</v>
      </c>
      <c r="S418" s="148">
        <v>0</v>
      </c>
      <c r="T418" s="149">
        <f>S418*H418</f>
        <v>0</v>
      </c>
      <c r="AR418" s="150" t="s">
        <v>236</v>
      </c>
      <c r="AT418" s="150" t="s">
        <v>208</v>
      </c>
      <c r="AU418" s="150" t="s">
        <v>91</v>
      </c>
      <c r="AY418" s="17" t="s">
        <v>207</v>
      </c>
      <c r="BE418" s="151">
        <f>IF(N418="základná",J418,0)</f>
        <v>0</v>
      </c>
      <c r="BF418" s="151">
        <f>IF(N418="znížená",J418,0)</f>
        <v>0</v>
      </c>
      <c r="BG418" s="151">
        <f>IF(N418="zákl. prenesená",J418,0)</f>
        <v>0</v>
      </c>
      <c r="BH418" s="151">
        <f>IF(N418="zníž. prenesená",J418,0)</f>
        <v>0</v>
      </c>
      <c r="BI418" s="151">
        <f>IF(N418="nulová",J418,0)</f>
        <v>0</v>
      </c>
      <c r="BJ418" s="17" t="s">
        <v>91</v>
      </c>
      <c r="BK418" s="151">
        <f>ROUND(I418*H418,2)</f>
        <v>0</v>
      </c>
      <c r="BL418" s="17" t="s">
        <v>236</v>
      </c>
      <c r="BM418" s="150" t="s">
        <v>2204</v>
      </c>
    </row>
    <row r="419" spans="2:65" s="11" customFormat="1" x14ac:dyDescent="0.2">
      <c r="B419" s="152"/>
      <c r="D419" s="153" t="s">
        <v>214</v>
      </c>
      <c r="E419" s="154" t="s">
        <v>1</v>
      </c>
      <c r="F419" s="155" t="s">
        <v>2205</v>
      </c>
      <c r="H419" s="156">
        <v>31.550999999999998</v>
      </c>
      <c r="I419" s="157"/>
      <c r="L419" s="152"/>
      <c r="M419" s="158"/>
      <c r="T419" s="159"/>
      <c r="AT419" s="154" t="s">
        <v>214</v>
      </c>
      <c r="AU419" s="154" t="s">
        <v>91</v>
      </c>
      <c r="AV419" s="11" t="s">
        <v>91</v>
      </c>
      <c r="AW419" s="11" t="s">
        <v>29</v>
      </c>
      <c r="AX419" s="11" t="s">
        <v>80</v>
      </c>
      <c r="AY419" s="154" t="s">
        <v>207</v>
      </c>
    </row>
    <row r="420" spans="2:65" s="1" customFormat="1" ht="16.5" customHeight="1" x14ac:dyDescent="0.2">
      <c r="B420" s="137"/>
      <c r="C420" s="206" t="s">
        <v>1645</v>
      </c>
      <c r="D420" s="206" t="s">
        <v>742</v>
      </c>
      <c r="E420" s="207" t="s">
        <v>1793</v>
      </c>
      <c r="F420" s="208" t="s">
        <v>1794</v>
      </c>
      <c r="G420" s="209" t="s">
        <v>247</v>
      </c>
      <c r="H420" s="210">
        <v>106.011</v>
      </c>
      <c r="I420" s="211"/>
      <c r="J420" s="212">
        <f>ROUND(I420*H420,2)</f>
        <v>0</v>
      </c>
      <c r="K420" s="213"/>
      <c r="L420" s="214"/>
      <c r="M420" s="215" t="s">
        <v>1</v>
      </c>
      <c r="N420" s="216" t="s">
        <v>38</v>
      </c>
      <c r="P420" s="148">
        <f>O420*H420</f>
        <v>0</v>
      </c>
      <c r="Q420" s="148">
        <v>3.4000000000000002E-2</v>
      </c>
      <c r="R420" s="148">
        <f>Q420*H420</f>
        <v>3.604374</v>
      </c>
      <c r="S420" s="148">
        <v>0</v>
      </c>
      <c r="T420" s="149">
        <f>S420*H420</f>
        <v>0</v>
      </c>
      <c r="AR420" s="150" t="s">
        <v>320</v>
      </c>
      <c r="AT420" s="150" t="s">
        <v>742</v>
      </c>
      <c r="AU420" s="150" t="s">
        <v>91</v>
      </c>
      <c r="AY420" s="17" t="s">
        <v>207</v>
      </c>
      <c r="BE420" s="151">
        <f>IF(N420="základná",J420,0)</f>
        <v>0</v>
      </c>
      <c r="BF420" s="151">
        <f>IF(N420="znížená",J420,0)</f>
        <v>0</v>
      </c>
      <c r="BG420" s="151">
        <f>IF(N420="zákl. prenesená",J420,0)</f>
        <v>0</v>
      </c>
      <c r="BH420" s="151">
        <f>IF(N420="zníž. prenesená",J420,0)</f>
        <v>0</v>
      </c>
      <c r="BI420" s="151">
        <f>IF(N420="nulová",J420,0)</f>
        <v>0</v>
      </c>
      <c r="BJ420" s="17" t="s">
        <v>91</v>
      </c>
      <c r="BK420" s="151">
        <f>ROUND(I420*H420,2)</f>
        <v>0</v>
      </c>
      <c r="BL420" s="17" t="s">
        <v>236</v>
      </c>
      <c r="BM420" s="150" t="s">
        <v>2206</v>
      </c>
    </row>
    <row r="421" spans="2:65" s="11" customFormat="1" x14ac:dyDescent="0.2">
      <c r="B421" s="152"/>
      <c r="D421" s="153" t="s">
        <v>214</v>
      </c>
      <c r="F421" s="155" t="s">
        <v>2207</v>
      </c>
      <c r="H421" s="156">
        <v>106.011</v>
      </c>
      <c r="I421" s="157"/>
      <c r="L421" s="152"/>
      <c r="M421" s="158"/>
      <c r="T421" s="159"/>
      <c r="AT421" s="154" t="s">
        <v>214</v>
      </c>
      <c r="AU421" s="154" t="s">
        <v>91</v>
      </c>
      <c r="AV421" s="11" t="s">
        <v>91</v>
      </c>
      <c r="AW421" s="11" t="s">
        <v>3</v>
      </c>
      <c r="AX421" s="11" t="s">
        <v>80</v>
      </c>
      <c r="AY421" s="154" t="s">
        <v>207</v>
      </c>
    </row>
    <row r="422" spans="2:65" s="1" customFormat="1" ht="37.799999999999997" customHeight="1" x14ac:dyDescent="0.2">
      <c r="B422" s="137"/>
      <c r="C422" s="138" t="s">
        <v>1649</v>
      </c>
      <c r="D422" s="138" t="s">
        <v>208</v>
      </c>
      <c r="E422" s="139" t="s">
        <v>2208</v>
      </c>
      <c r="F422" s="140" t="s">
        <v>2209</v>
      </c>
      <c r="G422" s="141" t="s">
        <v>410</v>
      </c>
      <c r="H422" s="142">
        <v>23.5</v>
      </c>
      <c r="I422" s="143"/>
      <c r="J422" s="144">
        <f>ROUND(I422*H422,2)</f>
        <v>0</v>
      </c>
      <c r="K422" s="145"/>
      <c r="L422" s="32"/>
      <c r="M422" s="146" t="s">
        <v>1</v>
      </c>
      <c r="N422" s="147" t="s">
        <v>38</v>
      </c>
      <c r="P422" s="148">
        <f>O422*H422</f>
        <v>0</v>
      </c>
      <c r="Q422" s="148">
        <v>0.60607</v>
      </c>
      <c r="R422" s="148">
        <f>Q422*H422</f>
        <v>14.242645</v>
      </c>
      <c r="S422" s="148">
        <v>0</v>
      </c>
      <c r="T422" s="149">
        <f>S422*H422</f>
        <v>0</v>
      </c>
      <c r="AR422" s="150" t="s">
        <v>236</v>
      </c>
      <c r="AT422" s="150" t="s">
        <v>208</v>
      </c>
      <c r="AU422" s="150" t="s">
        <v>91</v>
      </c>
      <c r="AY422" s="17" t="s">
        <v>207</v>
      </c>
      <c r="BE422" s="151">
        <f>IF(N422="základná",J422,0)</f>
        <v>0</v>
      </c>
      <c r="BF422" s="151">
        <f>IF(N422="znížená",J422,0)</f>
        <v>0</v>
      </c>
      <c r="BG422" s="151">
        <f>IF(N422="zákl. prenesená",J422,0)</f>
        <v>0</v>
      </c>
      <c r="BH422" s="151">
        <f>IF(N422="zníž. prenesená",J422,0)</f>
        <v>0</v>
      </c>
      <c r="BI422" s="151">
        <f>IF(N422="nulová",J422,0)</f>
        <v>0</v>
      </c>
      <c r="BJ422" s="17" t="s">
        <v>91</v>
      </c>
      <c r="BK422" s="151">
        <f>ROUND(I422*H422,2)</f>
        <v>0</v>
      </c>
      <c r="BL422" s="17" t="s">
        <v>236</v>
      </c>
      <c r="BM422" s="150" t="s">
        <v>2210</v>
      </c>
    </row>
    <row r="423" spans="2:65" s="11" customFormat="1" x14ac:dyDescent="0.2">
      <c r="B423" s="152"/>
      <c r="D423" s="153" t="s">
        <v>214</v>
      </c>
      <c r="E423" s="154" t="s">
        <v>1</v>
      </c>
      <c r="F423" s="155" t="s">
        <v>2211</v>
      </c>
      <c r="H423" s="156">
        <v>12</v>
      </c>
      <c r="I423" s="157"/>
      <c r="L423" s="152"/>
      <c r="M423" s="158"/>
      <c r="T423" s="159"/>
      <c r="AT423" s="154" t="s">
        <v>214</v>
      </c>
      <c r="AU423" s="154" t="s">
        <v>91</v>
      </c>
      <c r="AV423" s="11" t="s">
        <v>91</v>
      </c>
      <c r="AW423" s="11" t="s">
        <v>29</v>
      </c>
      <c r="AX423" s="11" t="s">
        <v>72</v>
      </c>
      <c r="AY423" s="154" t="s">
        <v>207</v>
      </c>
    </row>
    <row r="424" spans="2:65" s="11" customFormat="1" x14ac:dyDescent="0.2">
      <c r="B424" s="152"/>
      <c r="D424" s="153" t="s">
        <v>214</v>
      </c>
      <c r="E424" s="154" t="s">
        <v>1</v>
      </c>
      <c r="F424" s="155" t="s">
        <v>2212</v>
      </c>
      <c r="H424" s="156">
        <v>11.5</v>
      </c>
      <c r="I424" s="157"/>
      <c r="L424" s="152"/>
      <c r="M424" s="158"/>
      <c r="T424" s="159"/>
      <c r="AT424" s="154" t="s">
        <v>214</v>
      </c>
      <c r="AU424" s="154" t="s">
        <v>91</v>
      </c>
      <c r="AV424" s="11" t="s">
        <v>91</v>
      </c>
      <c r="AW424" s="11" t="s">
        <v>29</v>
      </c>
      <c r="AX424" s="11" t="s">
        <v>72</v>
      </c>
      <c r="AY424" s="154" t="s">
        <v>207</v>
      </c>
    </row>
    <row r="425" spans="2:65" s="14" customFormat="1" x14ac:dyDescent="0.2">
      <c r="B425" s="178"/>
      <c r="D425" s="153" t="s">
        <v>214</v>
      </c>
      <c r="E425" s="179" t="s">
        <v>1</v>
      </c>
      <c r="F425" s="180" t="s">
        <v>243</v>
      </c>
      <c r="H425" s="181">
        <v>23.5</v>
      </c>
      <c r="I425" s="182"/>
      <c r="L425" s="178"/>
      <c r="M425" s="183"/>
      <c r="T425" s="184"/>
      <c r="AT425" s="179" t="s">
        <v>214</v>
      </c>
      <c r="AU425" s="179" t="s">
        <v>91</v>
      </c>
      <c r="AV425" s="14" t="s">
        <v>236</v>
      </c>
      <c r="AW425" s="14" t="s">
        <v>29</v>
      </c>
      <c r="AX425" s="14" t="s">
        <v>80</v>
      </c>
      <c r="AY425" s="179" t="s">
        <v>207</v>
      </c>
    </row>
    <row r="426" spans="2:65" s="1" customFormat="1" ht="16.5" customHeight="1" x14ac:dyDescent="0.2">
      <c r="B426" s="137"/>
      <c r="C426" s="138" t="s">
        <v>1654</v>
      </c>
      <c r="D426" s="138" t="s">
        <v>208</v>
      </c>
      <c r="E426" s="139" t="s">
        <v>2213</v>
      </c>
      <c r="F426" s="140" t="s">
        <v>2214</v>
      </c>
      <c r="G426" s="141" t="s">
        <v>247</v>
      </c>
      <c r="H426" s="142">
        <v>12</v>
      </c>
      <c r="I426" s="143"/>
      <c r="J426" s="144">
        <f>ROUND(I426*H426,2)</f>
        <v>0</v>
      </c>
      <c r="K426" s="145"/>
      <c r="L426" s="32"/>
      <c r="M426" s="146" t="s">
        <v>1</v>
      </c>
      <c r="N426" s="147" t="s">
        <v>38</v>
      </c>
      <c r="P426" s="148">
        <f>O426*H426</f>
        <v>0</v>
      </c>
      <c r="Q426" s="148">
        <v>1.4499999999999999E-3</v>
      </c>
      <c r="R426" s="148">
        <f>Q426*H426</f>
        <v>1.7399999999999999E-2</v>
      </c>
      <c r="S426" s="148">
        <v>0</v>
      </c>
      <c r="T426" s="149">
        <f>S426*H426</f>
        <v>0</v>
      </c>
      <c r="AR426" s="150" t="s">
        <v>236</v>
      </c>
      <c r="AT426" s="150" t="s">
        <v>208</v>
      </c>
      <c r="AU426" s="150" t="s">
        <v>91</v>
      </c>
      <c r="AY426" s="17" t="s">
        <v>207</v>
      </c>
      <c r="BE426" s="151">
        <f>IF(N426="základná",J426,0)</f>
        <v>0</v>
      </c>
      <c r="BF426" s="151">
        <f>IF(N426="znížená",J426,0)</f>
        <v>0</v>
      </c>
      <c r="BG426" s="151">
        <f>IF(N426="zákl. prenesená",J426,0)</f>
        <v>0</v>
      </c>
      <c r="BH426" s="151">
        <f>IF(N426="zníž. prenesená",J426,0)</f>
        <v>0</v>
      </c>
      <c r="BI426" s="151">
        <f>IF(N426="nulová",J426,0)</f>
        <v>0</v>
      </c>
      <c r="BJ426" s="17" t="s">
        <v>91</v>
      </c>
      <c r="BK426" s="151">
        <f>ROUND(I426*H426,2)</f>
        <v>0</v>
      </c>
      <c r="BL426" s="17" t="s">
        <v>236</v>
      </c>
      <c r="BM426" s="150" t="s">
        <v>2215</v>
      </c>
    </row>
    <row r="427" spans="2:65" s="1" customFormat="1" ht="28.8" x14ac:dyDescent="0.2">
      <c r="B427" s="32"/>
      <c r="D427" s="153" t="s">
        <v>220</v>
      </c>
      <c r="F427" s="160" t="s">
        <v>2216</v>
      </c>
      <c r="I427" s="161"/>
      <c r="L427" s="32"/>
      <c r="M427" s="162"/>
      <c r="T427" s="59"/>
      <c r="AT427" s="17" t="s">
        <v>220</v>
      </c>
      <c r="AU427" s="17" t="s">
        <v>91</v>
      </c>
    </row>
    <row r="428" spans="2:65" s="11" customFormat="1" x14ac:dyDescent="0.2">
      <c r="B428" s="152"/>
      <c r="D428" s="153" t="s">
        <v>214</v>
      </c>
      <c r="E428" s="154" t="s">
        <v>1</v>
      </c>
      <c r="F428" s="155" t="s">
        <v>2217</v>
      </c>
      <c r="H428" s="156">
        <v>12</v>
      </c>
      <c r="I428" s="157"/>
      <c r="L428" s="152"/>
      <c r="M428" s="158"/>
      <c r="T428" s="159"/>
      <c r="AT428" s="154" t="s">
        <v>214</v>
      </c>
      <c r="AU428" s="154" t="s">
        <v>91</v>
      </c>
      <c r="AV428" s="11" t="s">
        <v>91</v>
      </c>
      <c r="AW428" s="11" t="s">
        <v>29</v>
      </c>
      <c r="AX428" s="11" t="s">
        <v>80</v>
      </c>
      <c r="AY428" s="154" t="s">
        <v>207</v>
      </c>
    </row>
    <row r="429" spans="2:65" s="1" customFormat="1" ht="16.5" customHeight="1" x14ac:dyDescent="0.2">
      <c r="B429" s="137"/>
      <c r="C429" s="138" t="s">
        <v>1657</v>
      </c>
      <c r="D429" s="138" t="s">
        <v>208</v>
      </c>
      <c r="E429" s="139" t="s">
        <v>2218</v>
      </c>
      <c r="F429" s="140" t="s">
        <v>2219</v>
      </c>
      <c r="G429" s="141" t="s">
        <v>247</v>
      </c>
      <c r="H429" s="142">
        <v>11</v>
      </c>
      <c r="I429" s="143"/>
      <c r="J429" s="144">
        <f>ROUND(I429*H429,2)</f>
        <v>0</v>
      </c>
      <c r="K429" s="145"/>
      <c r="L429" s="32"/>
      <c r="M429" s="146" t="s">
        <v>1</v>
      </c>
      <c r="N429" s="147" t="s">
        <v>38</v>
      </c>
      <c r="P429" s="148">
        <f>O429*H429</f>
        <v>0</v>
      </c>
      <c r="Q429" s="148">
        <v>1.3699999999999999E-3</v>
      </c>
      <c r="R429" s="148">
        <f>Q429*H429</f>
        <v>1.5069999999999998E-2</v>
      </c>
      <c r="S429" s="148">
        <v>0</v>
      </c>
      <c r="T429" s="149">
        <f>S429*H429</f>
        <v>0</v>
      </c>
      <c r="AR429" s="150" t="s">
        <v>236</v>
      </c>
      <c r="AT429" s="150" t="s">
        <v>208</v>
      </c>
      <c r="AU429" s="150" t="s">
        <v>91</v>
      </c>
      <c r="AY429" s="17" t="s">
        <v>207</v>
      </c>
      <c r="BE429" s="151">
        <f>IF(N429="základná",J429,0)</f>
        <v>0</v>
      </c>
      <c r="BF429" s="151">
        <f>IF(N429="znížená",J429,0)</f>
        <v>0</v>
      </c>
      <c r="BG429" s="151">
        <f>IF(N429="zákl. prenesená",J429,0)</f>
        <v>0</v>
      </c>
      <c r="BH429" s="151">
        <f>IF(N429="zníž. prenesená",J429,0)</f>
        <v>0</v>
      </c>
      <c r="BI429" s="151">
        <f>IF(N429="nulová",J429,0)</f>
        <v>0</v>
      </c>
      <c r="BJ429" s="17" t="s">
        <v>91</v>
      </c>
      <c r="BK429" s="151">
        <f>ROUND(I429*H429,2)</f>
        <v>0</v>
      </c>
      <c r="BL429" s="17" t="s">
        <v>236</v>
      </c>
      <c r="BM429" s="150" t="s">
        <v>2220</v>
      </c>
    </row>
    <row r="430" spans="2:65" s="1" customFormat="1" ht="28.8" x14ac:dyDescent="0.2">
      <c r="B430" s="32"/>
      <c r="D430" s="153" t="s">
        <v>220</v>
      </c>
      <c r="F430" s="160" t="s">
        <v>2221</v>
      </c>
      <c r="I430" s="161"/>
      <c r="L430" s="32"/>
      <c r="M430" s="162"/>
      <c r="T430" s="59"/>
      <c r="AT430" s="17" t="s">
        <v>220</v>
      </c>
      <c r="AU430" s="17" t="s">
        <v>91</v>
      </c>
    </row>
    <row r="431" spans="2:65" s="11" customFormat="1" x14ac:dyDescent="0.2">
      <c r="B431" s="152"/>
      <c r="D431" s="153" t="s">
        <v>214</v>
      </c>
      <c r="E431" s="154" t="s">
        <v>1</v>
      </c>
      <c r="F431" s="155" t="s">
        <v>2222</v>
      </c>
      <c r="H431" s="156">
        <v>11</v>
      </c>
      <c r="I431" s="157"/>
      <c r="L431" s="152"/>
      <c r="M431" s="158"/>
      <c r="T431" s="159"/>
      <c r="AT431" s="154" t="s">
        <v>214</v>
      </c>
      <c r="AU431" s="154" t="s">
        <v>91</v>
      </c>
      <c r="AV431" s="11" t="s">
        <v>91</v>
      </c>
      <c r="AW431" s="11" t="s">
        <v>29</v>
      </c>
      <c r="AX431" s="11" t="s">
        <v>80</v>
      </c>
      <c r="AY431" s="154" t="s">
        <v>207</v>
      </c>
    </row>
    <row r="432" spans="2:65" s="1" customFormat="1" ht="16.5" customHeight="1" x14ac:dyDescent="0.2">
      <c r="B432" s="137"/>
      <c r="C432" s="138" t="s">
        <v>1659</v>
      </c>
      <c r="D432" s="138" t="s">
        <v>208</v>
      </c>
      <c r="E432" s="139" t="s">
        <v>2223</v>
      </c>
      <c r="F432" s="140" t="s">
        <v>2224</v>
      </c>
      <c r="G432" s="141" t="s">
        <v>410</v>
      </c>
      <c r="H432" s="142">
        <v>2.1</v>
      </c>
      <c r="I432" s="143"/>
      <c r="J432" s="144">
        <f>ROUND(I432*H432,2)</f>
        <v>0</v>
      </c>
      <c r="K432" s="145"/>
      <c r="L432" s="32"/>
      <c r="M432" s="146" t="s">
        <v>1</v>
      </c>
      <c r="N432" s="147" t="s">
        <v>38</v>
      </c>
      <c r="P432" s="148">
        <f>O432*H432</f>
        <v>0</v>
      </c>
      <c r="Q432" s="148">
        <v>0</v>
      </c>
      <c r="R432" s="148">
        <f>Q432*H432</f>
        <v>0</v>
      </c>
      <c r="S432" s="148">
        <v>0</v>
      </c>
      <c r="T432" s="149">
        <f>S432*H432</f>
        <v>0</v>
      </c>
      <c r="AR432" s="150" t="s">
        <v>236</v>
      </c>
      <c r="AT432" s="150" t="s">
        <v>208</v>
      </c>
      <c r="AU432" s="150" t="s">
        <v>91</v>
      </c>
      <c r="AY432" s="17" t="s">
        <v>207</v>
      </c>
      <c r="BE432" s="151">
        <f>IF(N432="základná",J432,0)</f>
        <v>0</v>
      </c>
      <c r="BF432" s="151">
        <f>IF(N432="znížená",J432,0)</f>
        <v>0</v>
      </c>
      <c r="BG432" s="151">
        <f>IF(N432="zákl. prenesená",J432,0)</f>
        <v>0</v>
      </c>
      <c r="BH432" s="151">
        <f>IF(N432="zníž. prenesená",J432,0)</f>
        <v>0</v>
      </c>
      <c r="BI432" s="151">
        <f>IF(N432="nulová",J432,0)</f>
        <v>0</v>
      </c>
      <c r="BJ432" s="17" t="s">
        <v>91</v>
      </c>
      <c r="BK432" s="151">
        <f>ROUND(I432*H432,2)</f>
        <v>0</v>
      </c>
      <c r="BL432" s="17" t="s">
        <v>236</v>
      </c>
      <c r="BM432" s="150" t="s">
        <v>2225</v>
      </c>
    </row>
    <row r="433" spans="2:65" s="11" customFormat="1" x14ac:dyDescent="0.2">
      <c r="B433" s="152"/>
      <c r="D433" s="153" t="s">
        <v>214</v>
      </c>
      <c r="E433" s="154" t="s">
        <v>1</v>
      </c>
      <c r="F433" s="155" t="s">
        <v>2226</v>
      </c>
      <c r="H433" s="156">
        <v>2.1</v>
      </c>
      <c r="I433" s="157"/>
      <c r="L433" s="152"/>
      <c r="M433" s="158"/>
      <c r="T433" s="159"/>
      <c r="AT433" s="154" t="s">
        <v>214</v>
      </c>
      <c r="AU433" s="154" t="s">
        <v>91</v>
      </c>
      <c r="AV433" s="11" t="s">
        <v>91</v>
      </c>
      <c r="AW433" s="11" t="s">
        <v>29</v>
      </c>
      <c r="AX433" s="11" t="s">
        <v>80</v>
      </c>
      <c r="AY433" s="154" t="s">
        <v>207</v>
      </c>
    </row>
    <row r="434" spans="2:65" s="1" customFormat="1" ht="16.5" customHeight="1" x14ac:dyDescent="0.2">
      <c r="B434" s="137"/>
      <c r="C434" s="138" t="s">
        <v>1662</v>
      </c>
      <c r="D434" s="194" t="s">
        <v>208</v>
      </c>
      <c r="E434" s="139" t="s">
        <v>2227</v>
      </c>
      <c r="F434" s="140" t="s">
        <v>2228</v>
      </c>
      <c r="G434" s="141" t="s">
        <v>410</v>
      </c>
      <c r="H434" s="142">
        <v>56.7</v>
      </c>
      <c r="I434" s="143"/>
      <c r="J434" s="144">
        <f>ROUND(I434*H434,2)</f>
        <v>0</v>
      </c>
      <c r="K434" s="145"/>
      <c r="L434" s="32"/>
      <c r="M434" s="146" t="s">
        <v>1</v>
      </c>
      <c r="N434" s="147" t="s">
        <v>38</v>
      </c>
      <c r="P434" s="148">
        <f>O434*H434</f>
        <v>0</v>
      </c>
      <c r="Q434" s="148">
        <v>0</v>
      </c>
      <c r="R434" s="148">
        <f>Q434*H434</f>
        <v>0</v>
      </c>
      <c r="S434" s="148">
        <v>0</v>
      </c>
      <c r="T434" s="149">
        <f>S434*H434</f>
        <v>0</v>
      </c>
      <c r="AR434" s="150" t="s">
        <v>236</v>
      </c>
      <c r="AT434" s="150" t="s">
        <v>208</v>
      </c>
      <c r="AU434" s="150" t="s">
        <v>91</v>
      </c>
      <c r="AY434" s="17" t="s">
        <v>207</v>
      </c>
      <c r="BE434" s="151">
        <f>IF(N434="základná",J434,0)</f>
        <v>0</v>
      </c>
      <c r="BF434" s="151">
        <f>IF(N434="znížená",J434,0)</f>
        <v>0</v>
      </c>
      <c r="BG434" s="151">
        <f>IF(N434="zákl. prenesená",J434,0)</f>
        <v>0</v>
      </c>
      <c r="BH434" s="151">
        <f>IF(N434="zníž. prenesená",J434,0)</f>
        <v>0</v>
      </c>
      <c r="BI434" s="151">
        <f>IF(N434="nulová",J434,0)</f>
        <v>0</v>
      </c>
      <c r="BJ434" s="17" t="s">
        <v>91</v>
      </c>
      <c r="BK434" s="151">
        <f>ROUND(I434*H434,2)</f>
        <v>0</v>
      </c>
      <c r="BL434" s="17" t="s">
        <v>236</v>
      </c>
      <c r="BM434" s="150" t="s">
        <v>2229</v>
      </c>
    </row>
    <row r="435" spans="2:65" s="1" customFormat="1" ht="38.4" x14ac:dyDescent="0.2">
      <c r="B435" s="32"/>
      <c r="D435" s="153" t="s">
        <v>220</v>
      </c>
      <c r="F435" s="160" t="s">
        <v>2230</v>
      </c>
      <c r="I435" s="161"/>
      <c r="L435" s="32"/>
      <c r="M435" s="162"/>
      <c r="T435" s="59"/>
      <c r="AT435" s="17" t="s">
        <v>220</v>
      </c>
      <c r="AU435" s="17" t="s">
        <v>91</v>
      </c>
    </row>
    <row r="436" spans="2:65" s="11" customFormat="1" x14ac:dyDescent="0.2">
      <c r="B436" s="152"/>
      <c r="D436" s="153" t="s">
        <v>214</v>
      </c>
      <c r="E436" s="154" t="s">
        <v>1</v>
      </c>
      <c r="F436" s="155" t="s">
        <v>2231</v>
      </c>
      <c r="H436" s="156">
        <v>49.2</v>
      </c>
      <c r="I436" s="157"/>
      <c r="L436" s="152"/>
      <c r="M436" s="158"/>
      <c r="T436" s="159"/>
      <c r="AT436" s="154" t="s">
        <v>214</v>
      </c>
      <c r="AU436" s="154" t="s">
        <v>91</v>
      </c>
      <c r="AV436" s="11" t="s">
        <v>91</v>
      </c>
      <c r="AW436" s="11" t="s">
        <v>29</v>
      </c>
      <c r="AX436" s="11" t="s">
        <v>72</v>
      </c>
      <c r="AY436" s="154" t="s">
        <v>207</v>
      </c>
    </row>
    <row r="437" spans="2:65" s="11" customFormat="1" x14ac:dyDescent="0.2">
      <c r="B437" s="152"/>
      <c r="D437" s="153" t="s">
        <v>214</v>
      </c>
      <c r="E437" s="154" t="s">
        <v>1</v>
      </c>
      <c r="F437" s="155" t="s">
        <v>2232</v>
      </c>
      <c r="H437" s="156">
        <v>7.5</v>
      </c>
      <c r="I437" s="157"/>
      <c r="L437" s="152"/>
      <c r="M437" s="158"/>
      <c r="T437" s="159"/>
      <c r="AT437" s="154" t="s">
        <v>214</v>
      </c>
      <c r="AU437" s="154" t="s">
        <v>91</v>
      </c>
      <c r="AV437" s="11" t="s">
        <v>91</v>
      </c>
      <c r="AW437" s="11" t="s">
        <v>29</v>
      </c>
      <c r="AX437" s="11" t="s">
        <v>72</v>
      </c>
      <c r="AY437" s="154" t="s">
        <v>207</v>
      </c>
    </row>
    <row r="438" spans="2:65" s="14" customFormat="1" x14ac:dyDescent="0.2">
      <c r="B438" s="178"/>
      <c r="D438" s="153" t="s">
        <v>214</v>
      </c>
      <c r="E438" s="179" t="s">
        <v>1</v>
      </c>
      <c r="F438" s="180" t="s">
        <v>243</v>
      </c>
      <c r="H438" s="181">
        <v>56.7</v>
      </c>
      <c r="I438" s="182"/>
      <c r="L438" s="178"/>
      <c r="M438" s="183"/>
      <c r="T438" s="184"/>
      <c r="AT438" s="179" t="s">
        <v>214</v>
      </c>
      <c r="AU438" s="179" t="s">
        <v>91</v>
      </c>
      <c r="AV438" s="14" t="s">
        <v>236</v>
      </c>
      <c r="AW438" s="14" t="s">
        <v>29</v>
      </c>
      <c r="AX438" s="14" t="s">
        <v>80</v>
      </c>
      <c r="AY438" s="179" t="s">
        <v>207</v>
      </c>
    </row>
    <row r="439" spans="2:65" s="1" customFormat="1" ht="24.15" customHeight="1" x14ac:dyDescent="0.2">
      <c r="B439" s="137"/>
      <c r="C439" s="138" t="s">
        <v>1664</v>
      </c>
      <c r="D439" s="198" t="s">
        <v>208</v>
      </c>
      <c r="E439" s="139" t="s">
        <v>2233</v>
      </c>
      <c r="F439" s="140" t="s">
        <v>2234</v>
      </c>
      <c r="G439" s="141" t="s">
        <v>247</v>
      </c>
      <c r="H439" s="142">
        <v>198</v>
      </c>
      <c r="I439" s="143"/>
      <c r="J439" s="144">
        <f>ROUND(I439*H439,2)</f>
        <v>0</v>
      </c>
      <c r="K439" s="145"/>
      <c r="L439" s="32"/>
      <c r="M439" s="146" t="s">
        <v>1</v>
      </c>
      <c r="N439" s="147" t="s">
        <v>38</v>
      </c>
      <c r="P439" s="148">
        <f>O439*H439</f>
        <v>0</v>
      </c>
      <c r="Q439" s="148">
        <v>9.0000000000000006E-5</v>
      </c>
      <c r="R439" s="148">
        <f>Q439*H439</f>
        <v>1.7820000000000003E-2</v>
      </c>
      <c r="S439" s="148">
        <v>0</v>
      </c>
      <c r="T439" s="149">
        <f>S439*H439</f>
        <v>0</v>
      </c>
      <c r="AR439" s="150" t="s">
        <v>236</v>
      </c>
      <c r="AT439" s="150" t="s">
        <v>208</v>
      </c>
      <c r="AU439" s="150" t="s">
        <v>91</v>
      </c>
      <c r="AY439" s="17" t="s">
        <v>207</v>
      </c>
      <c r="BE439" s="151">
        <f>IF(N439="základná",J439,0)</f>
        <v>0</v>
      </c>
      <c r="BF439" s="151">
        <f>IF(N439="znížená",J439,0)</f>
        <v>0</v>
      </c>
      <c r="BG439" s="151">
        <f>IF(N439="zákl. prenesená",J439,0)</f>
        <v>0</v>
      </c>
      <c r="BH439" s="151">
        <f>IF(N439="zníž. prenesená",J439,0)</f>
        <v>0</v>
      </c>
      <c r="BI439" s="151">
        <f>IF(N439="nulová",J439,0)</f>
        <v>0</v>
      </c>
      <c r="BJ439" s="17" t="s">
        <v>91</v>
      </c>
      <c r="BK439" s="151">
        <f>ROUND(I439*H439,2)</f>
        <v>0</v>
      </c>
      <c r="BL439" s="17" t="s">
        <v>236</v>
      </c>
      <c r="BM439" s="150" t="s">
        <v>2235</v>
      </c>
    </row>
    <row r="440" spans="2:65" s="11" customFormat="1" x14ac:dyDescent="0.2">
      <c r="B440" s="152"/>
      <c r="D440" s="153" t="s">
        <v>214</v>
      </c>
      <c r="E440" s="154" t="s">
        <v>1</v>
      </c>
      <c r="F440" s="155" t="s">
        <v>2236</v>
      </c>
      <c r="H440" s="156">
        <v>198</v>
      </c>
      <c r="I440" s="157"/>
      <c r="L440" s="152"/>
      <c r="M440" s="158"/>
      <c r="T440" s="159"/>
      <c r="AT440" s="154" t="s">
        <v>214</v>
      </c>
      <c r="AU440" s="154" t="s">
        <v>91</v>
      </c>
      <c r="AV440" s="11" t="s">
        <v>91</v>
      </c>
      <c r="AW440" s="11" t="s">
        <v>29</v>
      </c>
      <c r="AX440" s="11" t="s">
        <v>80</v>
      </c>
      <c r="AY440" s="154" t="s">
        <v>207</v>
      </c>
    </row>
    <row r="441" spans="2:65" s="10" customFormat="1" ht="25.95" customHeight="1" x14ac:dyDescent="0.25">
      <c r="B441" s="127"/>
      <c r="D441" s="128" t="s">
        <v>71</v>
      </c>
      <c r="E441" s="129" t="s">
        <v>585</v>
      </c>
      <c r="F441" s="129" t="s">
        <v>586</v>
      </c>
      <c r="I441" s="130"/>
      <c r="J441" s="131">
        <f>BK441</f>
        <v>0</v>
      </c>
      <c r="L441" s="127"/>
      <c r="M441" s="132"/>
      <c r="P441" s="133">
        <f>P442+P465</f>
        <v>0</v>
      </c>
      <c r="R441" s="133">
        <f>R442+R465</f>
        <v>1.01867178</v>
      </c>
      <c r="T441" s="134">
        <f>T442+T465</f>
        <v>0</v>
      </c>
      <c r="AR441" s="128" t="s">
        <v>91</v>
      </c>
      <c r="AT441" s="135" t="s">
        <v>71</v>
      </c>
      <c r="AU441" s="135" t="s">
        <v>72</v>
      </c>
      <c r="AY441" s="128" t="s">
        <v>207</v>
      </c>
      <c r="BK441" s="136">
        <f>BK442+BK465</f>
        <v>0</v>
      </c>
    </row>
    <row r="442" spans="2:65" s="10" customFormat="1" ht="22.8" customHeight="1" x14ac:dyDescent="0.25">
      <c r="B442" s="127"/>
      <c r="D442" s="128" t="s">
        <v>71</v>
      </c>
      <c r="E442" s="170" t="s">
        <v>2237</v>
      </c>
      <c r="F442" s="170" t="s">
        <v>2238</v>
      </c>
      <c r="I442" s="130"/>
      <c r="J442" s="171">
        <f>BK442</f>
        <v>0</v>
      </c>
      <c r="L442" s="127"/>
      <c r="M442" s="132"/>
      <c r="P442" s="133">
        <f>SUM(P443:P464)</f>
        <v>0</v>
      </c>
      <c r="R442" s="133">
        <f>SUM(R443:R464)</f>
        <v>0.72039458000000012</v>
      </c>
      <c r="T442" s="134">
        <f>SUM(T443:T464)</f>
        <v>0</v>
      </c>
      <c r="AR442" s="128" t="s">
        <v>91</v>
      </c>
      <c r="AT442" s="135" t="s">
        <v>71</v>
      </c>
      <c r="AU442" s="135" t="s">
        <v>80</v>
      </c>
      <c r="AY442" s="128" t="s">
        <v>207</v>
      </c>
      <c r="BK442" s="136">
        <f>SUM(BK443:BK464)</f>
        <v>0</v>
      </c>
    </row>
    <row r="443" spans="2:65" s="1" customFormat="1" ht="24.15" customHeight="1" x14ac:dyDescent="0.2">
      <c r="B443" s="137"/>
      <c r="C443" s="138" t="s">
        <v>1667</v>
      </c>
      <c r="D443" s="138" t="s">
        <v>208</v>
      </c>
      <c r="E443" s="139" t="s">
        <v>2239</v>
      </c>
      <c r="F443" s="140" t="s">
        <v>2240</v>
      </c>
      <c r="G443" s="141" t="s">
        <v>235</v>
      </c>
      <c r="H443" s="142">
        <v>683.69</v>
      </c>
      <c r="I443" s="143"/>
      <c r="J443" s="144">
        <f>ROUND(I443*H443,2)</f>
        <v>0</v>
      </c>
      <c r="K443" s="145"/>
      <c r="L443" s="32"/>
      <c r="M443" s="146" t="s">
        <v>1</v>
      </c>
      <c r="N443" s="147" t="s">
        <v>38</v>
      </c>
      <c r="P443" s="148">
        <f>O443*H443</f>
        <v>0</v>
      </c>
      <c r="Q443" s="148">
        <v>0</v>
      </c>
      <c r="R443" s="148">
        <f>Q443*H443</f>
        <v>0</v>
      </c>
      <c r="S443" s="148">
        <v>0</v>
      </c>
      <c r="T443" s="149">
        <f>S443*H443</f>
        <v>0</v>
      </c>
      <c r="AR443" s="150" t="s">
        <v>354</v>
      </c>
      <c r="AT443" s="150" t="s">
        <v>208</v>
      </c>
      <c r="AU443" s="150" t="s">
        <v>91</v>
      </c>
      <c r="AY443" s="17" t="s">
        <v>207</v>
      </c>
      <c r="BE443" s="151">
        <f>IF(N443="základná",J443,0)</f>
        <v>0</v>
      </c>
      <c r="BF443" s="151">
        <f>IF(N443="znížená",J443,0)</f>
        <v>0</v>
      </c>
      <c r="BG443" s="151">
        <f>IF(N443="zákl. prenesená",J443,0)</f>
        <v>0</v>
      </c>
      <c r="BH443" s="151">
        <f>IF(N443="zníž. prenesená",J443,0)</f>
        <v>0</v>
      </c>
      <c r="BI443" s="151">
        <f>IF(N443="nulová",J443,0)</f>
        <v>0</v>
      </c>
      <c r="BJ443" s="17" t="s">
        <v>91</v>
      </c>
      <c r="BK443" s="151">
        <f>ROUND(I443*H443,2)</f>
        <v>0</v>
      </c>
      <c r="BL443" s="17" t="s">
        <v>354</v>
      </c>
      <c r="BM443" s="150" t="s">
        <v>2241</v>
      </c>
    </row>
    <row r="444" spans="2:65" s="1" customFormat="1" ht="19.2" x14ac:dyDescent="0.2">
      <c r="B444" s="32"/>
      <c r="D444" s="153" t="s">
        <v>220</v>
      </c>
      <c r="F444" s="160" t="s">
        <v>2242</v>
      </c>
      <c r="I444" s="161"/>
      <c r="L444" s="32"/>
      <c r="M444" s="162"/>
      <c r="T444" s="59"/>
      <c r="AT444" s="17" t="s">
        <v>220</v>
      </c>
      <c r="AU444" s="17" t="s">
        <v>91</v>
      </c>
    </row>
    <row r="445" spans="2:65" s="11" customFormat="1" x14ac:dyDescent="0.2">
      <c r="B445" s="152"/>
      <c r="D445" s="153" t="s">
        <v>214</v>
      </c>
      <c r="E445" s="154" t="s">
        <v>1</v>
      </c>
      <c r="F445" s="155" t="s">
        <v>2243</v>
      </c>
      <c r="H445" s="156">
        <v>282.26400000000001</v>
      </c>
      <c r="I445" s="157"/>
      <c r="L445" s="152"/>
      <c r="M445" s="158"/>
      <c r="T445" s="159"/>
      <c r="AT445" s="154" t="s">
        <v>214</v>
      </c>
      <c r="AU445" s="154" t="s">
        <v>91</v>
      </c>
      <c r="AV445" s="11" t="s">
        <v>91</v>
      </c>
      <c r="AW445" s="11" t="s">
        <v>29</v>
      </c>
      <c r="AX445" s="11" t="s">
        <v>72</v>
      </c>
      <c r="AY445" s="154" t="s">
        <v>207</v>
      </c>
    </row>
    <row r="446" spans="2:65" s="11" customFormat="1" x14ac:dyDescent="0.2">
      <c r="B446" s="152"/>
      <c r="D446" s="153" t="s">
        <v>214</v>
      </c>
      <c r="E446" s="154" t="s">
        <v>1</v>
      </c>
      <c r="F446" s="155" t="s">
        <v>2244</v>
      </c>
      <c r="H446" s="156">
        <v>270.25799999999998</v>
      </c>
      <c r="I446" s="157"/>
      <c r="L446" s="152"/>
      <c r="M446" s="158"/>
      <c r="T446" s="159"/>
      <c r="AT446" s="154" t="s">
        <v>214</v>
      </c>
      <c r="AU446" s="154" t="s">
        <v>91</v>
      </c>
      <c r="AV446" s="11" t="s">
        <v>91</v>
      </c>
      <c r="AW446" s="11" t="s">
        <v>29</v>
      </c>
      <c r="AX446" s="11" t="s">
        <v>72</v>
      </c>
      <c r="AY446" s="154" t="s">
        <v>207</v>
      </c>
    </row>
    <row r="447" spans="2:65" s="11" customFormat="1" x14ac:dyDescent="0.2">
      <c r="B447" s="152"/>
      <c r="D447" s="153" t="s">
        <v>214</v>
      </c>
      <c r="E447" s="154" t="s">
        <v>1</v>
      </c>
      <c r="F447" s="155" t="s">
        <v>2245</v>
      </c>
      <c r="H447" s="156">
        <v>131.16800000000001</v>
      </c>
      <c r="I447" s="157"/>
      <c r="L447" s="152"/>
      <c r="M447" s="158"/>
      <c r="T447" s="159"/>
      <c r="AT447" s="154" t="s">
        <v>214</v>
      </c>
      <c r="AU447" s="154" t="s">
        <v>91</v>
      </c>
      <c r="AV447" s="11" t="s">
        <v>91</v>
      </c>
      <c r="AW447" s="11" t="s">
        <v>29</v>
      </c>
      <c r="AX447" s="11" t="s">
        <v>72</v>
      </c>
      <c r="AY447" s="154" t="s">
        <v>207</v>
      </c>
    </row>
    <row r="448" spans="2:65" s="14" customFormat="1" x14ac:dyDescent="0.2">
      <c r="B448" s="178"/>
      <c r="D448" s="153" t="s">
        <v>214</v>
      </c>
      <c r="E448" s="179" t="s">
        <v>1</v>
      </c>
      <c r="F448" s="180" t="s">
        <v>243</v>
      </c>
      <c r="H448" s="181">
        <v>683.69</v>
      </c>
      <c r="I448" s="182"/>
      <c r="L448" s="178"/>
      <c r="M448" s="183"/>
      <c r="T448" s="184"/>
      <c r="AT448" s="179" t="s">
        <v>214</v>
      </c>
      <c r="AU448" s="179" t="s">
        <v>91</v>
      </c>
      <c r="AV448" s="14" t="s">
        <v>236</v>
      </c>
      <c r="AW448" s="14" t="s">
        <v>29</v>
      </c>
      <c r="AX448" s="14" t="s">
        <v>80</v>
      </c>
      <c r="AY448" s="179" t="s">
        <v>207</v>
      </c>
    </row>
    <row r="449" spans="2:65" s="1" customFormat="1" ht="24.15" customHeight="1" x14ac:dyDescent="0.2">
      <c r="B449" s="137"/>
      <c r="C449" s="138" t="s">
        <v>1673</v>
      </c>
      <c r="D449" s="138" t="s">
        <v>208</v>
      </c>
      <c r="E449" s="139" t="s">
        <v>2246</v>
      </c>
      <c r="F449" s="140" t="s">
        <v>2247</v>
      </c>
      <c r="G449" s="141" t="s">
        <v>235</v>
      </c>
      <c r="H449" s="142">
        <v>734.55200000000002</v>
      </c>
      <c r="I449" s="143"/>
      <c r="J449" s="144">
        <f>ROUND(I449*H449,2)</f>
        <v>0</v>
      </c>
      <c r="K449" s="145"/>
      <c r="L449" s="32"/>
      <c r="M449" s="146" t="s">
        <v>1</v>
      </c>
      <c r="N449" s="147" t="s">
        <v>38</v>
      </c>
      <c r="P449" s="148">
        <f>O449*H449</f>
        <v>0</v>
      </c>
      <c r="Q449" s="148">
        <v>5.4000000000000001E-4</v>
      </c>
      <c r="R449" s="148">
        <f>Q449*H449</f>
        <v>0.39665808000000002</v>
      </c>
      <c r="S449" s="148">
        <v>0</v>
      </c>
      <c r="T449" s="149">
        <f>S449*H449</f>
        <v>0</v>
      </c>
      <c r="AR449" s="150" t="s">
        <v>354</v>
      </c>
      <c r="AT449" s="150" t="s">
        <v>208</v>
      </c>
      <c r="AU449" s="150" t="s">
        <v>91</v>
      </c>
      <c r="AY449" s="17" t="s">
        <v>207</v>
      </c>
      <c r="BE449" s="151">
        <f>IF(N449="základná",J449,0)</f>
        <v>0</v>
      </c>
      <c r="BF449" s="151">
        <f>IF(N449="znížená",J449,0)</f>
        <v>0</v>
      </c>
      <c r="BG449" s="151">
        <f>IF(N449="zákl. prenesená",J449,0)</f>
        <v>0</v>
      </c>
      <c r="BH449" s="151">
        <f>IF(N449="zníž. prenesená",J449,0)</f>
        <v>0</v>
      </c>
      <c r="BI449" s="151">
        <f>IF(N449="nulová",J449,0)</f>
        <v>0</v>
      </c>
      <c r="BJ449" s="17" t="s">
        <v>91</v>
      </c>
      <c r="BK449" s="151">
        <f>ROUND(I449*H449,2)</f>
        <v>0</v>
      </c>
      <c r="BL449" s="17" t="s">
        <v>354</v>
      </c>
      <c r="BM449" s="150" t="s">
        <v>2248</v>
      </c>
    </row>
    <row r="450" spans="2:65" s="11" customFormat="1" x14ac:dyDescent="0.2">
      <c r="B450" s="152"/>
      <c r="D450" s="153" t="s">
        <v>214</v>
      </c>
      <c r="E450" s="154" t="s">
        <v>1</v>
      </c>
      <c r="F450" s="155" t="s">
        <v>2249</v>
      </c>
      <c r="H450" s="156">
        <v>602.42999999999995</v>
      </c>
      <c r="I450" s="157"/>
      <c r="L450" s="152"/>
      <c r="M450" s="158"/>
      <c r="T450" s="159"/>
      <c r="AT450" s="154" t="s">
        <v>214</v>
      </c>
      <c r="AU450" s="154" t="s">
        <v>91</v>
      </c>
      <c r="AV450" s="11" t="s">
        <v>91</v>
      </c>
      <c r="AW450" s="11" t="s">
        <v>29</v>
      </c>
      <c r="AX450" s="11" t="s">
        <v>72</v>
      </c>
      <c r="AY450" s="154" t="s">
        <v>207</v>
      </c>
    </row>
    <row r="451" spans="2:65" s="11" customFormat="1" x14ac:dyDescent="0.2">
      <c r="B451" s="152"/>
      <c r="D451" s="153" t="s">
        <v>214</v>
      </c>
      <c r="E451" s="154" t="s">
        <v>1</v>
      </c>
      <c r="F451" s="155" t="s">
        <v>2250</v>
      </c>
      <c r="H451" s="156">
        <v>132.12200000000001</v>
      </c>
      <c r="I451" s="157"/>
      <c r="L451" s="152"/>
      <c r="M451" s="158"/>
      <c r="T451" s="159"/>
      <c r="AT451" s="154" t="s">
        <v>214</v>
      </c>
      <c r="AU451" s="154" t="s">
        <v>91</v>
      </c>
      <c r="AV451" s="11" t="s">
        <v>91</v>
      </c>
      <c r="AW451" s="11" t="s">
        <v>29</v>
      </c>
      <c r="AX451" s="11" t="s">
        <v>72</v>
      </c>
      <c r="AY451" s="154" t="s">
        <v>207</v>
      </c>
    </row>
    <row r="452" spans="2:65" s="14" customFormat="1" x14ac:dyDescent="0.2">
      <c r="B452" s="178"/>
      <c r="D452" s="153" t="s">
        <v>214</v>
      </c>
      <c r="E452" s="179" t="s">
        <v>1</v>
      </c>
      <c r="F452" s="180" t="s">
        <v>243</v>
      </c>
      <c r="H452" s="181">
        <v>734.55200000000002</v>
      </c>
      <c r="I452" s="182"/>
      <c r="L452" s="178"/>
      <c r="M452" s="183"/>
      <c r="T452" s="184"/>
      <c r="AT452" s="179" t="s">
        <v>214</v>
      </c>
      <c r="AU452" s="179" t="s">
        <v>91</v>
      </c>
      <c r="AV452" s="14" t="s">
        <v>236</v>
      </c>
      <c r="AW452" s="14" t="s">
        <v>29</v>
      </c>
      <c r="AX452" s="14" t="s">
        <v>80</v>
      </c>
      <c r="AY452" s="179" t="s">
        <v>207</v>
      </c>
    </row>
    <row r="453" spans="2:65" s="1" customFormat="1" ht="24.15" customHeight="1" x14ac:dyDescent="0.2">
      <c r="B453" s="137"/>
      <c r="C453" s="138" t="s">
        <v>1676</v>
      </c>
      <c r="D453" s="138" t="s">
        <v>208</v>
      </c>
      <c r="E453" s="139" t="s">
        <v>2251</v>
      </c>
      <c r="F453" s="140" t="s">
        <v>2252</v>
      </c>
      <c r="G453" s="141" t="s">
        <v>235</v>
      </c>
      <c r="H453" s="142">
        <v>39</v>
      </c>
      <c r="I453" s="143"/>
      <c r="J453" s="144">
        <f>ROUND(I453*H453,2)</f>
        <v>0</v>
      </c>
      <c r="K453" s="145"/>
      <c r="L453" s="32"/>
      <c r="M453" s="146" t="s">
        <v>1</v>
      </c>
      <c r="N453" s="147" t="s">
        <v>38</v>
      </c>
      <c r="P453" s="148">
        <f>O453*H453</f>
        <v>0</v>
      </c>
      <c r="Q453" s="148">
        <v>5.4000000000000001E-4</v>
      </c>
      <c r="R453" s="148">
        <f>Q453*H453</f>
        <v>2.1059999999999999E-2</v>
      </c>
      <c r="S453" s="148">
        <v>0</v>
      </c>
      <c r="T453" s="149">
        <f>S453*H453</f>
        <v>0</v>
      </c>
      <c r="AR453" s="150" t="s">
        <v>354</v>
      </c>
      <c r="AT453" s="150" t="s">
        <v>208</v>
      </c>
      <c r="AU453" s="150" t="s">
        <v>91</v>
      </c>
      <c r="AY453" s="17" t="s">
        <v>207</v>
      </c>
      <c r="BE453" s="151">
        <f>IF(N453="základná",J453,0)</f>
        <v>0</v>
      </c>
      <c r="BF453" s="151">
        <f>IF(N453="znížená",J453,0)</f>
        <v>0</v>
      </c>
      <c r="BG453" s="151">
        <f>IF(N453="zákl. prenesená",J453,0)</f>
        <v>0</v>
      </c>
      <c r="BH453" s="151">
        <f>IF(N453="zníž. prenesená",J453,0)</f>
        <v>0</v>
      </c>
      <c r="BI453" s="151">
        <f>IF(N453="nulová",J453,0)</f>
        <v>0</v>
      </c>
      <c r="BJ453" s="17" t="s">
        <v>91</v>
      </c>
      <c r="BK453" s="151">
        <f>ROUND(I453*H453,2)</f>
        <v>0</v>
      </c>
      <c r="BL453" s="17" t="s">
        <v>354</v>
      </c>
      <c r="BM453" s="150" t="s">
        <v>2253</v>
      </c>
    </row>
    <row r="454" spans="2:65" s="1" customFormat="1" ht="19.2" x14ac:dyDescent="0.2">
      <c r="B454" s="32"/>
      <c r="D454" s="153" t="s">
        <v>220</v>
      </c>
      <c r="F454" s="160" t="s">
        <v>827</v>
      </c>
      <c r="I454" s="161"/>
      <c r="L454" s="32"/>
      <c r="M454" s="162"/>
      <c r="T454" s="59"/>
      <c r="AT454" s="17" t="s">
        <v>220</v>
      </c>
      <c r="AU454" s="17" t="s">
        <v>91</v>
      </c>
    </row>
    <row r="455" spans="2:65" s="11" customFormat="1" x14ac:dyDescent="0.2">
      <c r="B455" s="152"/>
      <c r="D455" s="153" t="s">
        <v>214</v>
      </c>
      <c r="E455" s="154" t="s">
        <v>1</v>
      </c>
      <c r="F455" s="155" t="s">
        <v>2254</v>
      </c>
      <c r="H455" s="156">
        <v>39</v>
      </c>
      <c r="I455" s="157"/>
      <c r="L455" s="152"/>
      <c r="M455" s="158"/>
      <c r="T455" s="159"/>
      <c r="AT455" s="154" t="s">
        <v>214</v>
      </c>
      <c r="AU455" s="154" t="s">
        <v>91</v>
      </c>
      <c r="AV455" s="11" t="s">
        <v>91</v>
      </c>
      <c r="AW455" s="11" t="s">
        <v>29</v>
      </c>
      <c r="AX455" s="11" t="s">
        <v>80</v>
      </c>
      <c r="AY455" s="154" t="s">
        <v>207</v>
      </c>
    </row>
    <row r="456" spans="2:65" s="1" customFormat="1" ht="24.15" customHeight="1" x14ac:dyDescent="0.2">
      <c r="B456" s="137"/>
      <c r="C456" s="138" t="s">
        <v>1678</v>
      </c>
      <c r="D456" s="138" t="s">
        <v>208</v>
      </c>
      <c r="E456" s="139" t="s">
        <v>2255</v>
      </c>
      <c r="F456" s="140" t="s">
        <v>2256</v>
      </c>
      <c r="G456" s="141" t="s">
        <v>235</v>
      </c>
      <c r="H456" s="142">
        <v>158.6</v>
      </c>
      <c r="I456" s="143"/>
      <c r="J456" s="144">
        <f>ROUND(I456*H456,2)</f>
        <v>0</v>
      </c>
      <c r="K456" s="145"/>
      <c r="L456" s="32"/>
      <c r="M456" s="146" t="s">
        <v>1</v>
      </c>
      <c r="N456" s="147" t="s">
        <v>38</v>
      </c>
      <c r="P456" s="148">
        <f>O456*H456</f>
        <v>0</v>
      </c>
      <c r="Q456" s="148">
        <v>8.4999999999999995E-4</v>
      </c>
      <c r="R456" s="148">
        <f>Q456*H456</f>
        <v>0.13480999999999999</v>
      </c>
      <c r="S456" s="148">
        <v>0</v>
      </c>
      <c r="T456" s="149">
        <f>S456*H456</f>
        <v>0</v>
      </c>
      <c r="AR456" s="150" t="s">
        <v>354</v>
      </c>
      <c r="AT456" s="150" t="s">
        <v>208</v>
      </c>
      <c r="AU456" s="150" t="s">
        <v>91</v>
      </c>
      <c r="AY456" s="17" t="s">
        <v>207</v>
      </c>
      <c r="BE456" s="151">
        <f>IF(N456="základná",J456,0)</f>
        <v>0</v>
      </c>
      <c r="BF456" s="151">
        <f>IF(N456="znížená",J456,0)</f>
        <v>0</v>
      </c>
      <c r="BG456" s="151">
        <f>IF(N456="zákl. prenesená",J456,0)</f>
        <v>0</v>
      </c>
      <c r="BH456" s="151">
        <f>IF(N456="zníž. prenesená",J456,0)</f>
        <v>0</v>
      </c>
      <c r="BI456" s="151">
        <f>IF(N456="nulová",J456,0)</f>
        <v>0</v>
      </c>
      <c r="BJ456" s="17" t="s">
        <v>91</v>
      </c>
      <c r="BK456" s="151">
        <f>ROUND(I456*H456,2)</f>
        <v>0</v>
      </c>
      <c r="BL456" s="17" t="s">
        <v>354</v>
      </c>
      <c r="BM456" s="150" t="s">
        <v>2257</v>
      </c>
    </row>
    <row r="457" spans="2:65" s="1" customFormat="1" ht="19.2" x14ac:dyDescent="0.2">
      <c r="B457" s="32"/>
      <c r="D457" s="153" t="s">
        <v>220</v>
      </c>
      <c r="F457" s="160" t="s">
        <v>827</v>
      </c>
      <c r="I457" s="161"/>
      <c r="L457" s="32"/>
      <c r="M457" s="162"/>
      <c r="T457" s="59"/>
      <c r="AT457" s="17" t="s">
        <v>220</v>
      </c>
      <c r="AU457" s="17" t="s">
        <v>91</v>
      </c>
    </row>
    <row r="458" spans="2:65" s="11" customFormat="1" x14ac:dyDescent="0.2">
      <c r="B458" s="152"/>
      <c r="D458" s="153" t="s">
        <v>214</v>
      </c>
      <c r="E458" s="154" t="s">
        <v>1</v>
      </c>
      <c r="F458" s="155" t="s">
        <v>2258</v>
      </c>
      <c r="H458" s="156">
        <v>158.6</v>
      </c>
      <c r="I458" s="157"/>
      <c r="L458" s="152"/>
      <c r="M458" s="158"/>
      <c r="T458" s="159"/>
      <c r="AT458" s="154" t="s">
        <v>214</v>
      </c>
      <c r="AU458" s="154" t="s">
        <v>91</v>
      </c>
      <c r="AV458" s="11" t="s">
        <v>91</v>
      </c>
      <c r="AW458" s="11" t="s">
        <v>29</v>
      </c>
      <c r="AX458" s="11" t="s">
        <v>80</v>
      </c>
      <c r="AY458" s="154" t="s">
        <v>207</v>
      </c>
    </row>
    <row r="459" spans="2:65" s="1" customFormat="1" ht="16.5" customHeight="1" x14ac:dyDescent="0.2">
      <c r="B459" s="137"/>
      <c r="C459" s="138" t="s">
        <v>1680</v>
      </c>
      <c r="D459" s="138" t="s">
        <v>208</v>
      </c>
      <c r="E459" s="139" t="s">
        <v>2259</v>
      </c>
      <c r="F459" s="140" t="s">
        <v>2260</v>
      </c>
      <c r="G459" s="141" t="s">
        <v>235</v>
      </c>
      <c r="H459" s="142">
        <v>158.6</v>
      </c>
      <c r="I459" s="143"/>
      <c r="J459" s="144">
        <f>ROUND(I459*H459,2)</f>
        <v>0</v>
      </c>
      <c r="K459" s="145"/>
      <c r="L459" s="32"/>
      <c r="M459" s="146" t="s">
        <v>1</v>
      </c>
      <c r="N459" s="147" t="s">
        <v>38</v>
      </c>
      <c r="P459" s="148">
        <f>O459*H459</f>
        <v>0</v>
      </c>
      <c r="Q459" s="148">
        <v>0</v>
      </c>
      <c r="R459" s="148">
        <f>Q459*H459</f>
        <v>0</v>
      </c>
      <c r="S459" s="148">
        <v>0</v>
      </c>
      <c r="T459" s="149">
        <f>S459*H459</f>
        <v>0</v>
      </c>
      <c r="AR459" s="150" t="s">
        <v>354</v>
      </c>
      <c r="AT459" s="150" t="s">
        <v>208</v>
      </c>
      <c r="AU459" s="150" t="s">
        <v>91</v>
      </c>
      <c r="AY459" s="17" t="s">
        <v>207</v>
      </c>
      <c r="BE459" s="151">
        <f>IF(N459="základná",J459,0)</f>
        <v>0</v>
      </c>
      <c r="BF459" s="151">
        <f>IF(N459="znížená",J459,0)</f>
        <v>0</v>
      </c>
      <c r="BG459" s="151">
        <f>IF(N459="zákl. prenesená",J459,0)</f>
        <v>0</v>
      </c>
      <c r="BH459" s="151">
        <f>IF(N459="zníž. prenesená",J459,0)</f>
        <v>0</v>
      </c>
      <c r="BI459" s="151">
        <f>IF(N459="nulová",J459,0)</f>
        <v>0</v>
      </c>
      <c r="BJ459" s="17" t="s">
        <v>91</v>
      </c>
      <c r="BK459" s="151">
        <f>ROUND(I459*H459,2)</f>
        <v>0</v>
      </c>
      <c r="BL459" s="17" t="s">
        <v>354</v>
      </c>
      <c r="BM459" s="150" t="s">
        <v>2261</v>
      </c>
    </row>
    <row r="460" spans="2:65" s="1" customFormat="1" ht="19.2" x14ac:dyDescent="0.2">
      <c r="B460" s="32"/>
      <c r="D460" s="153" t="s">
        <v>220</v>
      </c>
      <c r="F460" s="160" t="s">
        <v>827</v>
      </c>
      <c r="I460" s="161"/>
      <c r="L460" s="32"/>
      <c r="M460" s="162"/>
      <c r="T460" s="59"/>
      <c r="AT460" s="17" t="s">
        <v>220</v>
      </c>
      <c r="AU460" s="17" t="s">
        <v>91</v>
      </c>
    </row>
    <row r="461" spans="2:65" s="11" customFormat="1" x14ac:dyDescent="0.2">
      <c r="B461" s="152"/>
      <c r="D461" s="153" t="s">
        <v>214</v>
      </c>
      <c r="E461" s="154" t="s">
        <v>1</v>
      </c>
      <c r="F461" s="155" t="s">
        <v>2262</v>
      </c>
      <c r="H461" s="156">
        <v>158.6</v>
      </c>
      <c r="I461" s="157"/>
      <c r="L461" s="152"/>
      <c r="M461" s="158"/>
      <c r="T461" s="159"/>
      <c r="AT461" s="154" t="s">
        <v>214</v>
      </c>
      <c r="AU461" s="154" t="s">
        <v>91</v>
      </c>
      <c r="AV461" s="11" t="s">
        <v>91</v>
      </c>
      <c r="AW461" s="11" t="s">
        <v>29</v>
      </c>
      <c r="AX461" s="11" t="s">
        <v>80</v>
      </c>
      <c r="AY461" s="154" t="s">
        <v>207</v>
      </c>
    </row>
    <row r="462" spans="2:65" s="1" customFormat="1" ht="24.15" customHeight="1" x14ac:dyDescent="0.2">
      <c r="B462" s="137"/>
      <c r="C462" s="138" t="s">
        <v>1682</v>
      </c>
      <c r="D462" s="138" t="s">
        <v>208</v>
      </c>
      <c r="E462" s="139" t="s">
        <v>2263</v>
      </c>
      <c r="F462" s="140" t="s">
        <v>2264</v>
      </c>
      <c r="G462" s="141" t="s">
        <v>235</v>
      </c>
      <c r="H462" s="142">
        <v>197.49</v>
      </c>
      <c r="I462" s="143"/>
      <c r="J462" s="144">
        <f>ROUND(I462*H462,2)</f>
        <v>0</v>
      </c>
      <c r="K462" s="145"/>
      <c r="L462" s="32"/>
      <c r="M462" s="146" t="s">
        <v>1</v>
      </c>
      <c r="N462" s="147" t="s">
        <v>38</v>
      </c>
      <c r="P462" s="148">
        <f>O462*H462</f>
        <v>0</v>
      </c>
      <c r="Q462" s="148">
        <v>8.4999999999999995E-4</v>
      </c>
      <c r="R462" s="148">
        <f>Q462*H462</f>
        <v>0.1678665</v>
      </c>
      <c r="S462" s="148">
        <v>0</v>
      </c>
      <c r="T462" s="149">
        <f>S462*H462</f>
        <v>0</v>
      </c>
      <c r="AR462" s="150" t="s">
        <v>354</v>
      </c>
      <c r="AT462" s="150" t="s">
        <v>208</v>
      </c>
      <c r="AU462" s="150" t="s">
        <v>91</v>
      </c>
      <c r="AY462" s="17" t="s">
        <v>207</v>
      </c>
      <c r="BE462" s="151">
        <f>IF(N462="základná",J462,0)</f>
        <v>0</v>
      </c>
      <c r="BF462" s="151">
        <f>IF(N462="znížená",J462,0)</f>
        <v>0</v>
      </c>
      <c r="BG462" s="151">
        <f>IF(N462="zákl. prenesená",J462,0)</f>
        <v>0</v>
      </c>
      <c r="BH462" s="151">
        <f>IF(N462="zníž. prenesená",J462,0)</f>
        <v>0</v>
      </c>
      <c r="BI462" s="151">
        <f>IF(N462="nulová",J462,0)</f>
        <v>0</v>
      </c>
      <c r="BJ462" s="17" t="s">
        <v>91</v>
      </c>
      <c r="BK462" s="151">
        <f>ROUND(I462*H462,2)</f>
        <v>0</v>
      </c>
      <c r="BL462" s="17" t="s">
        <v>354</v>
      </c>
      <c r="BM462" s="150" t="s">
        <v>2265</v>
      </c>
    </row>
    <row r="463" spans="2:65" s="1" customFormat="1" ht="19.2" x14ac:dyDescent="0.2">
      <c r="B463" s="32"/>
      <c r="D463" s="153" t="s">
        <v>220</v>
      </c>
      <c r="F463" s="160" t="s">
        <v>2266</v>
      </c>
      <c r="I463" s="161"/>
      <c r="L463" s="32"/>
      <c r="M463" s="162"/>
      <c r="T463" s="59"/>
      <c r="AT463" s="17" t="s">
        <v>220</v>
      </c>
      <c r="AU463" s="17" t="s">
        <v>91</v>
      </c>
    </row>
    <row r="464" spans="2:65" s="11" customFormat="1" x14ac:dyDescent="0.2">
      <c r="B464" s="152"/>
      <c r="D464" s="153" t="s">
        <v>214</v>
      </c>
      <c r="E464" s="154" t="s">
        <v>1</v>
      </c>
      <c r="F464" s="155" t="s">
        <v>2267</v>
      </c>
      <c r="H464" s="156">
        <v>197.49</v>
      </c>
      <c r="I464" s="157"/>
      <c r="L464" s="152"/>
      <c r="M464" s="158"/>
      <c r="T464" s="159"/>
      <c r="AT464" s="154" t="s">
        <v>214</v>
      </c>
      <c r="AU464" s="154" t="s">
        <v>91</v>
      </c>
      <c r="AV464" s="11" t="s">
        <v>91</v>
      </c>
      <c r="AW464" s="11" t="s">
        <v>29</v>
      </c>
      <c r="AX464" s="11" t="s">
        <v>80</v>
      </c>
      <c r="AY464" s="154" t="s">
        <v>207</v>
      </c>
    </row>
    <row r="465" spans="2:65" s="10" customFormat="1" ht="22.8" customHeight="1" x14ac:dyDescent="0.25">
      <c r="B465" s="127"/>
      <c r="D465" s="128" t="s">
        <v>71</v>
      </c>
      <c r="E465" s="170" t="s">
        <v>587</v>
      </c>
      <c r="F465" s="170" t="s">
        <v>588</v>
      </c>
      <c r="I465" s="130"/>
      <c r="J465" s="171">
        <f>BK465</f>
        <v>0</v>
      </c>
      <c r="L465" s="127"/>
      <c r="M465" s="132"/>
      <c r="P465" s="133">
        <f>SUM(P466:P479)</f>
        <v>0</v>
      </c>
      <c r="R465" s="133">
        <f>SUM(R466:R479)</f>
        <v>0.29827720000000002</v>
      </c>
      <c r="T465" s="134">
        <f>SUM(T466:T479)</f>
        <v>0</v>
      </c>
      <c r="AR465" s="128" t="s">
        <v>91</v>
      </c>
      <c r="AT465" s="135" t="s">
        <v>71</v>
      </c>
      <c r="AU465" s="135" t="s">
        <v>80</v>
      </c>
      <c r="AY465" s="128" t="s">
        <v>207</v>
      </c>
      <c r="BK465" s="136">
        <f>SUM(BK466:BK479)</f>
        <v>0</v>
      </c>
    </row>
    <row r="466" spans="2:65" s="1" customFormat="1" ht="16.5" customHeight="1" x14ac:dyDescent="0.2">
      <c r="B466" s="137"/>
      <c r="C466" s="138" t="s">
        <v>1686</v>
      </c>
      <c r="D466" s="138" t="s">
        <v>208</v>
      </c>
      <c r="E466" s="139" t="s">
        <v>2268</v>
      </c>
      <c r="F466" s="140" t="s">
        <v>2269</v>
      </c>
      <c r="G466" s="141" t="s">
        <v>410</v>
      </c>
      <c r="H466" s="142">
        <v>28.3</v>
      </c>
      <c r="I466" s="143"/>
      <c r="J466" s="144">
        <f>ROUND(I466*H466,2)</f>
        <v>0</v>
      </c>
      <c r="K466" s="145"/>
      <c r="L466" s="32"/>
      <c r="M466" s="146" t="s">
        <v>1</v>
      </c>
      <c r="N466" s="147" t="s">
        <v>38</v>
      </c>
      <c r="P466" s="148">
        <f>O466*H466</f>
        <v>0</v>
      </c>
      <c r="Q466" s="148">
        <v>1.72E-3</v>
      </c>
      <c r="R466" s="148">
        <f>Q466*H466</f>
        <v>4.8675999999999997E-2</v>
      </c>
      <c r="S466" s="148">
        <v>0</v>
      </c>
      <c r="T466" s="149">
        <f>S466*H466</f>
        <v>0</v>
      </c>
      <c r="AR466" s="150" t="s">
        <v>354</v>
      </c>
      <c r="AT466" s="150" t="s">
        <v>208</v>
      </c>
      <c r="AU466" s="150" t="s">
        <v>91</v>
      </c>
      <c r="AY466" s="17" t="s">
        <v>207</v>
      </c>
      <c r="BE466" s="151">
        <f>IF(N466="základná",J466,0)</f>
        <v>0</v>
      </c>
      <c r="BF466" s="151">
        <f>IF(N466="znížená",J466,0)</f>
        <v>0</v>
      </c>
      <c r="BG466" s="151">
        <f>IF(N466="zákl. prenesená",J466,0)</f>
        <v>0</v>
      </c>
      <c r="BH466" s="151">
        <f>IF(N466="zníž. prenesená",J466,0)</f>
        <v>0</v>
      </c>
      <c r="BI466" s="151">
        <f>IF(N466="nulová",J466,0)</f>
        <v>0</v>
      </c>
      <c r="BJ466" s="17" t="s">
        <v>91</v>
      </c>
      <c r="BK466" s="151">
        <f>ROUND(I466*H466,2)</f>
        <v>0</v>
      </c>
      <c r="BL466" s="17" t="s">
        <v>354</v>
      </c>
      <c r="BM466" s="150" t="s">
        <v>2270</v>
      </c>
    </row>
    <row r="467" spans="2:65" s="11" customFormat="1" x14ac:dyDescent="0.2">
      <c r="B467" s="152"/>
      <c r="D467" s="153" t="s">
        <v>214</v>
      </c>
      <c r="E467" s="154" t="s">
        <v>1</v>
      </c>
      <c r="F467" s="231" t="s">
        <v>2271</v>
      </c>
      <c r="H467" s="156">
        <v>14.29</v>
      </c>
      <c r="I467" s="157"/>
      <c r="L467" s="152"/>
      <c r="M467" s="158"/>
      <c r="T467" s="159"/>
      <c r="AT467" s="154" t="s">
        <v>214</v>
      </c>
      <c r="AU467" s="154" t="s">
        <v>91</v>
      </c>
      <c r="AV467" s="11" t="s">
        <v>91</v>
      </c>
      <c r="AW467" s="11" t="s">
        <v>29</v>
      </c>
      <c r="AX467" s="11" t="s">
        <v>72</v>
      </c>
      <c r="AY467" s="154" t="s">
        <v>207</v>
      </c>
    </row>
    <row r="468" spans="2:65" s="11" customFormat="1" x14ac:dyDescent="0.2">
      <c r="B468" s="152"/>
      <c r="D468" s="153" t="s">
        <v>214</v>
      </c>
      <c r="E468" s="154" t="s">
        <v>1</v>
      </c>
      <c r="F468" s="231" t="s">
        <v>2272</v>
      </c>
      <c r="H468" s="156">
        <v>14.01</v>
      </c>
      <c r="I468" s="157"/>
      <c r="L468" s="152"/>
      <c r="M468" s="158"/>
      <c r="T468" s="159"/>
      <c r="AT468" s="154" t="s">
        <v>214</v>
      </c>
      <c r="AU468" s="154" t="s">
        <v>91</v>
      </c>
      <c r="AV468" s="11" t="s">
        <v>91</v>
      </c>
      <c r="AW468" s="11" t="s">
        <v>29</v>
      </c>
      <c r="AX468" s="11" t="s">
        <v>72</v>
      </c>
      <c r="AY468" s="154" t="s">
        <v>207</v>
      </c>
    </row>
    <row r="469" spans="2:65" s="14" customFormat="1" x14ac:dyDescent="0.2">
      <c r="B469" s="178"/>
      <c r="D469" s="153" t="s">
        <v>214</v>
      </c>
      <c r="E469" s="179" t="s">
        <v>1</v>
      </c>
      <c r="F469" s="180" t="s">
        <v>243</v>
      </c>
      <c r="H469" s="181">
        <v>28.299999999999997</v>
      </c>
      <c r="I469" s="182"/>
      <c r="L469" s="178"/>
      <c r="M469" s="183"/>
      <c r="T469" s="184"/>
      <c r="AT469" s="179" t="s">
        <v>214</v>
      </c>
      <c r="AU469" s="179" t="s">
        <v>91</v>
      </c>
      <c r="AV469" s="14" t="s">
        <v>236</v>
      </c>
      <c r="AW469" s="14" t="s">
        <v>29</v>
      </c>
      <c r="AX469" s="14" t="s">
        <v>80</v>
      </c>
      <c r="AY469" s="179" t="s">
        <v>207</v>
      </c>
    </row>
    <row r="470" spans="2:65" s="1" customFormat="1" ht="16.5" customHeight="1" x14ac:dyDescent="0.2">
      <c r="B470" s="137"/>
      <c r="C470" s="206" t="s">
        <v>2273</v>
      </c>
      <c r="D470" s="206" t="s">
        <v>742</v>
      </c>
      <c r="E470" s="207" t="s">
        <v>2274</v>
      </c>
      <c r="F470" s="208" t="s">
        <v>2275</v>
      </c>
      <c r="G470" s="209" t="s">
        <v>410</v>
      </c>
      <c r="H470" s="210">
        <v>28.3</v>
      </c>
      <c r="I470" s="211"/>
      <c r="J470" s="212">
        <f>ROUND(I470*H470,2)</f>
        <v>0</v>
      </c>
      <c r="K470" s="213"/>
      <c r="L470" s="214"/>
      <c r="M470" s="215" t="s">
        <v>1</v>
      </c>
      <c r="N470" s="216" t="s">
        <v>38</v>
      </c>
      <c r="P470" s="148">
        <f>O470*H470</f>
        <v>0</v>
      </c>
      <c r="Q470" s="148">
        <v>6.3E-3</v>
      </c>
      <c r="R470" s="148">
        <f>Q470*H470</f>
        <v>0.17829</v>
      </c>
      <c r="S470" s="148">
        <v>0</v>
      </c>
      <c r="T470" s="149">
        <f>S470*H470</f>
        <v>0</v>
      </c>
      <c r="AR470" s="150" t="s">
        <v>436</v>
      </c>
      <c r="AT470" s="150" t="s">
        <v>742</v>
      </c>
      <c r="AU470" s="150" t="s">
        <v>91</v>
      </c>
      <c r="AY470" s="17" t="s">
        <v>207</v>
      </c>
      <c r="BE470" s="151">
        <f>IF(N470="základná",J470,0)</f>
        <v>0</v>
      </c>
      <c r="BF470" s="151">
        <f>IF(N470="znížená",J470,0)</f>
        <v>0</v>
      </c>
      <c r="BG470" s="151">
        <f>IF(N470="zákl. prenesená",J470,0)</f>
        <v>0</v>
      </c>
      <c r="BH470" s="151">
        <f>IF(N470="zníž. prenesená",J470,0)</f>
        <v>0</v>
      </c>
      <c r="BI470" s="151">
        <f>IF(N470="nulová",J470,0)</f>
        <v>0</v>
      </c>
      <c r="BJ470" s="17" t="s">
        <v>91</v>
      </c>
      <c r="BK470" s="151">
        <f>ROUND(I470*H470,2)</f>
        <v>0</v>
      </c>
      <c r="BL470" s="17" t="s">
        <v>354</v>
      </c>
      <c r="BM470" s="150" t="s">
        <v>2276</v>
      </c>
    </row>
    <row r="471" spans="2:65" s="11" customFormat="1" x14ac:dyDescent="0.2">
      <c r="B471" s="152"/>
      <c r="D471" s="153" t="s">
        <v>214</v>
      </c>
      <c r="E471" s="154" t="s">
        <v>1</v>
      </c>
      <c r="F471" s="231" t="s">
        <v>2271</v>
      </c>
      <c r="H471" s="156">
        <v>14.29</v>
      </c>
      <c r="I471" s="157"/>
      <c r="L471" s="152"/>
      <c r="M471" s="158"/>
      <c r="T471" s="159"/>
      <c r="AT471" s="154" t="s">
        <v>214</v>
      </c>
      <c r="AU471" s="154" t="s">
        <v>91</v>
      </c>
      <c r="AV471" s="11" t="s">
        <v>91</v>
      </c>
      <c r="AW471" s="11" t="s">
        <v>29</v>
      </c>
      <c r="AX471" s="11" t="s">
        <v>72</v>
      </c>
      <c r="AY471" s="154" t="s">
        <v>207</v>
      </c>
    </row>
    <row r="472" spans="2:65" s="11" customFormat="1" x14ac:dyDescent="0.2">
      <c r="B472" s="152"/>
      <c r="D472" s="153" t="s">
        <v>214</v>
      </c>
      <c r="E472" s="154" t="s">
        <v>1</v>
      </c>
      <c r="F472" s="231" t="s">
        <v>2272</v>
      </c>
      <c r="H472" s="156">
        <v>14.01</v>
      </c>
      <c r="I472" s="157"/>
      <c r="L472" s="152"/>
      <c r="M472" s="158"/>
      <c r="T472" s="159"/>
      <c r="AT472" s="154" t="s">
        <v>214</v>
      </c>
      <c r="AU472" s="154" t="s">
        <v>91</v>
      </c>
      <c r="AV472" s="11" t="s">
        <v>91</v>
      </c>
      <c r="AW472" s="11" t="s">
        <v>29</v>
      </c>
      <c r="AX472" s="11" t="s">
        <v>72</v>
      </c>
      <c r="AY472" s="154" t="s">
        <v>207</v>
      </c>
    </row>
    <row r="473" spans="2:65" s="14" customFormat="1" x14ac:dyDescent="0.2">
      <c r="B473" s="178"/>
      <c r="D473" s="153" t="s">
        <v>214</v>
      </c>
      <c r="E473" s="179" t="s">
        <v>1</v>
      </c>
      <c r="F473" s="180" t="s">
        <v>243</v>
      </c>
      <c r="H473" s="181">
        <v>28.299999999999997</v>
      </c>
      <c r="I473" s="182"/>
      <c r="L473" s="178"/>
      <c r="M473" s="183"/>
      <c r="T473" s="184"/>
      <c r="AT473" s="179" t="s">
        <v>214</v>
      </c>
      <c r="AU473" s="179" t="s">
        <v>91</v>
      </c>
      <c r="AV473" s="14" t="s">
        <v>236</v>
      </c>
      <c r="AW473" s="14" t="s">
        <v>29</v>
      </c>
      <c r="AX473" s="14" t="s">
        <v>80</v>
      </c>
      <c r="AY473" s="179" t="s">
        <v>207</v>
      </c>
    </row>
    <row r="474" spans="2:65" s="1" customFormat="1" ht="24.15" customHeight="1" x14ac:dyDescent="0.2">
      <c r="B474" s="137"/>
      <c r="C474" s="138" t="s">
        <v>1694</v>
      </c>
      <c r="D474" s="138" t="s">
        <v>208</v>
      </c>
      <c r="E474" s="139" t="s">
        <v>2277</v>
      </c>
      <c r="F474" s="140" t="s">
        <v>2278</v>
      </c>
      <c r="G474" s="141" t="s">
        <v>410</v>
      </c>
      <c r="H474" s="142">
        <v>41.46</v>
      </c>
      <c r="I474" s="143"/>
      <c r="J474" s="144">
        <f>ROUND(I474*H474,2)</f>
        <v>0</v>
      </c>
      <c r="K474" s="145"/>
      <c r="L474" s="32"/>
      <c r="M474" s="146" t="s">
        <v>1</v>
      </c>
      <c r="N474" s="147" t="s">
        <v>38</v>
      </c>
      <c r="P474" s="148">
        <f>O474*H474</f>
        <v>0</v>
      </c>
      <c r="Q474" s="148">
        <v>1.72E-3</v>
      </c>
      <c r="R474" s="148">
        <f>Q474*H474</f>
        <v>7.1311200000000005E-2</v>
      </c>
      <c r="S474" s="148">
        <v>0</v>
      </c>
      <c r="T474" s="149">
        <f>S474*H474</f>
        <v>0</v>
      </c>
      <c r="AR474" s="150" t="s">
        <v>354</v>
      </c>
      <c r="AT474" s="150" t="s">
        <v>208</v>
      </c>
      <c r="AU474" s="150" t="s">
        <v>91</v>
      </c>
      <c r="AY474" s="17" t="s">
        <v>207</v>
      </c>
      <c r="BE474" s="151">
        <f>IF(N474="základná",J474,0)</f>
        <v>0</v>
      </c>
      <c r="BF474" s="151">
        <f>IF(N474="znížená",J474,0)</f>
        <v>0</v>
      </c>
      <c r="BG474" s="151">
        <f>IF(N474="zákl. prenesená",J474,0)</f>
        <v>0</v>
      </c>
      <c r="BH474" s="151">
        <f>IF(N474="zníž. prenesená",J474,0)</f>
        <v>0</v>
      </c>
      <c r="BI474" s="151">
        <f>IF(N474="nulová",J474,0)</f>
        <v>0</v>
      </c>
      <c r="BJ474" s="17" t="s">
        <v>91</v>
      </c>
      <c r="BK474" s="151">
        <f>ROUND(I474*H474,2)</f>
        <v>0</v>
      </c>
      <c r="BL474" s="17" t="s">
        <v>354</v>
      </c>
      <c r="BM474" s="150" t="s">
        <v>2279</v>
      </c>
    </row>
    <row r="475" spans="2:65" s="11" customFormat="1" x14ac:dyDescent="0.2">
      <c r="B475" s="152"/>
      <c r="D475" s="153" t="s">
        <v>214</v>
      </c>
      <c r="E475" s="154" t="s">
        <v>1</v>
      </c>
      <c r="F475" s="155" t="s">
        <v>2280</v>
      </c>
      <c r="H475" s="156">
        <v>41.46</v>
      </c>
      <c r="I475" s="157"/>
      <c r="L475" s="152"/>
      <c r="M475" s="158"/>
      <c r="T475" s="159"/>
      <c r="AT475" s="154" t="s">
        <v>214</v>
      </c>
      <c r="AU475" s="154" t="s">
        <v>91</v>
      </c>
      <c r="AV475" s="11" t="s">
        <v>91</v>
      </c>
      <c r="AW475" s="11" t="s">
        <v>29</v>
      </c>
      <c r="AX475" s="11" t="s">
        <v>80</v>
      </c>
      <c r="AY475" s="154" t="s">
        <v>207</v>
      </c>
    </row>
    <row r="476" spans="2:65" s="1" customFormat="1" ht="16.5" customHeight="1" x14ac:dyDescent="0.2">
      <c r="B476" s="137"/>
      <c r="C476" s="138" t="s">
        <v>1698</v>
      </c>
      <c r="D476" s="194" t="s">
        <v>208</v>
      </c>
      <c r="E476" s="139" t="s">
        <v>2281</v>
      </c>
      <c r="F476" s="140" t="s">
        <v>2282</v>
      </c>
      <c r="G476" s="141" t="s">
        <v>247</v>
      </c>
      <c r="H476" s="142">
        <v>2</v>
      </c>
      <c r="I476" s="143"/>
      <c r="J476" s="144">
        <f>ROUND(I476*H476,2)</f>
        <v>0</v>
      </c>
      <c r="K476" s="145"/>
      <c r="L476" s="32"/>
      <c r="M476" s="146" t="s">
        <v>1</v>
      </c>
      <c r="N476" s="147" t="s">
        <v>38</v>
      </c>
      <c r="P476" s="148">
        <f>O476*H476</f>
        <v>0</v>
      </c>
      <c r="Q476" s="148">
        <v>0</v>
      </c>
      <c r="R476" s="148">
        <f>Q476*H476</f>
        <v>0</v>
      </c>
      <c r="S476" s="148">
        <v>0</v>
      </c>
      <c r="T476" s="149">
        <f>S476*H476</f>
        <v>0</v>
      </c>
      <c r="AR476" s="150" t="s">
        <v>354</v>
      </c>
      <c r="AT476" s="150" t="s">
        <v>208</v>
      </c>
      <c r="AU476" s="150" t="s">
        <v>91</v>
      </c>
      <c r="AY476" s="17" t="s">
        <v>207</v>
      </c>
      <c r="BE476" s="151">
        <f>IF(N476="základná",J476,0)</f>
        <v>0</v>
      </c>
      <c r="BF476" s="151">
        <f>IF(N476="znížená",J476,0)</f>
        <v>0</v>
      </c>
      <c r="BG476" s="151">
        <f>IF(N476="zákl. prenesená",J476,0)</f>
        <v>0</v>
      </c>
      <c r="BH476" s="151">
        <f>IF(N476="zníž. prenesená",J476,0)</f>
        <v>0</v>
      </c>
      <c r="BI476" s="151">
        <f>IF(N476="nulová",J476,0)</f>
        <v>0</v>
      </c>
      <c r="BJ476" s="17" t="s">
        <v>91</v>
      </c>
      <c r="BK476" s="151">
        <f>ROUND(I476*H476,2)</f>
        <v>0</v>
      </c>
      <c r="BL476" s="17" t="s">
        <v>354</v>
      </c>
      <c r="BM476" s="150" t="s">
        <v>2283</v>
      </c>
    </row>
    <row r="477" spans="2:65" s="11" customFormat="1" x14ac:dyDescent="0.2">
      <c r="B477" s="152"/>
      <c r="D477" s="153" t="s">
        <v>214</v>
      </c>
      <c r="E477" s="154" t="s">
        <v>1</v>
      </c>
      <c r="F477" s="155" t="s">
        <v>2284</v>
      </c>
      <c r="H477" s="156">
        <v>1</v>
      </c>
      <c r="I477" s="157"/>
      <c r="L477" s="152"/>
      <c r="M477" s="158"/>
      <c r="T477" s="159"/>
      <c r="AT477" s="154" t="s">
        <v>214</v>
      </c>
      <c r="AU477" s="154" t="s">
        <v>91</v>
      </c>
      <c r="AV477" s="11" t="s">
        <v>91</v>
      </c>
      <c r="AW477" s="11" t="s">
        <v>29</v>
      </c>
      <c r="AX477" s="11" t="s">
        <v>72</v>
      </c>
      <c r="AY477" s="154" t="s">
        <v>207</v>
      </c>
    </row>
    <row r="478" spans="2:65" s="11" customFormat="1" x14ac:dyDescent="0.2">
      <c r="B478" s="152"/>
      <c r="D478" s="153" t="s">
        <v>214</v>
      </c>
      <c r="E478" s="154" t="s">
        <v>1</v>
      </c>
      <c r="F478" s="155" t="s">
        <v>2285</v>
      </c>
      <c r="H478" s="156">
        <v>1</v>
      </c>
      <c r="I478" s="157"/>
      <c r="L478" s="152"/>
      <c r="M478" s="158"/>
      <c r="T478" s="159"/>
      <c r="AT478" s="154" t="s">
        <v>214</v>
      </c>
      <c r="AU478" s="154" t="s">
        <v>91</v>
      </c>
      <c r="AV478" s="11" t="s">
        <v>91</v>
      </c>
      <c r="AW478" s="11" t="s">
        <v>29</v>
      </c>
      <c r="AX478" s="11" t="s">
        <v>72</v>
      </c>
      <c r="AY478" s="154" t="s">
        <v>207</v>
      </c>
    </row>
    <row r="479" spans="2:65" s="14" customFormat="1" x14ac:dyDescent="0.2">
      <c r="B479" s="178"/>
      <c r="D479" s="153" t="s">
        <v>214</v>
      </c>
      <c r="E479" s="179" t="s">
        <v>1</v>
      </c>
      <c r="F479" s="180" t="s">
        <v>243</v>
      </c>
      <c r="H479" s="181">
        <v>2</v>
      </c>
      <c r="I479" s="182"/>
      <c r="L479" s="178"/>
      <c r="M479" s="183"/>
      <c r="T479" s="184"/>
      <c r="AT479" s="179" t="s">
        <v>214</v>
      </c>
      <c r="AU479" s="179" t="s">
        <v>91</v>
      </c>
      <c r="AV479" s="14" t="s">
        <v>236</v>
      </c>
      <c r="AW479" s="14" t="s">
        <v>29</v>
      </c>
      <c r="AX479" s="14" t="s">
        <v>80</v>
      </c>
      <c r="AY479" s="179" t="s">
        <v>207</v>
      </c>
    </row>
    <row r="480" spans="2:65" s="10" customFormat="1" ht="25.95" customHeight="1" x14ac:dyDescent="0.25">
      <c r="B480" s="127"/>
      <c r="D480" s="128" t="s">
        <v>71</v>
      </c>
      <c r="E480" s="129" t="s">
        <v>204</v>
      </c>
      <c r="F480" s="129" t="s">
        <v>205</v>
      </c>
      <c r="I480" s="130"/>
      <c r="J480" s="131">
        <f>BK480</f>
        <v>0</v>
      </c>
      <c r="L480" s="127"/>
      <c r="M480" s="132"/>
      <c r="P480" s="133">
        <f>SUM(P481:P482)</f>
        <v>0</v>
      </c>
      <c r="R480" s="133">
        <f>SUM(R481:R482)</f>
        <v>0</v>
      </c>
      <c r="T480" s="134">
        <f>SUM(T481:T482)</f>
        <v>0</v>
      </c>
      <c r="AR480" s="128" t="s">
        <v>206</v>
      </c>
      <c r="AT480" s="135" t="s">
        <v>71</v>
      </c>
      <c r="AU480" s="135" t="s">
        <v>72</v>
      </c>
      <c r="AY480" s="128" t="s">
        <v>207</v>
      </c>
      <c r="BK480" s="136">
        <f>SUM(BK481:BK482)</f>
        <v>0</v>
      </c>
    </row>
    <row r="481" spans="2:65" s="1" customFormat="1" ht="49.05" customHeight="1" x14ac:dyDescent="0.2">
      <c r="B481" s="137"/>
      <c r="C481" s="138" t="s">
        <v>1702</v>
      </c>
      <c r="D481" s="138" t="s">
        <v>208</v>
      </c>
      <c r="E481" s="139" t="s">
        <v>918</v>
      </c>
      <c r="F481" s="140" t="s">
        <v>919</v>
      </c>
      <c r="G481" s="141" t="s">
        <v>211</v>
      </c>
      <c r="H481" s="142">
        <v>1</v>
      </c>
      <c r="I481" s="143"/>
      <c r="J481" s="144">
        <f>ROUND(I481*H481,2)</f>
        <v>0</v>
      </c>
      <c r="K481" s="145"/>
      <c r="L481" s="32"/>
      <c r="M481" s="146" t="s">
        <v>1</v>
      </c>
      <c r="N481" s="147" t="s">
        <v>38</v>
      </c>
      <c r="P481" s="148">
        <f>O481*H481</f>
        <v>0</v>
      </c>
      <c r="Q481" s="148">
        <v>0</v>
      </c>
      <c r="R481" s="148">
        <f>Q481*H481</f>
        <v>0</v>
      </c>
      <c r="S481" s="148">
        <v>0</v>
      </c>
      <c r="T481" s="149">
        <f>S481*H481</f>
        <v>0</v>
      </c>
      <c r="AR481" s="150" t="s">
        <v>212</v>
      </c>
      <c r="AT481" s="150" t="s">
        <v>208</v>
      </c>
      <c r="AU481" s="150" t="s">
        <v>80</v>
      </c>
      <c r="AY481" s="17" t="s">
        <v>207</v>
      </c>
      <c r="BE481" s="151">
        <f>IF(N481="základná",J481,0)</f>
        <v>0</v>
      </c>
      <c r="BF481" s="151">
        <f>IF(N481="znížená",J481,0)</f>
        <v>0</v>
      </c>
      <c r="BG481" s="151">
        <f>IF(N481="zákl. prenesená",J481,0)</f>
        <v>0</v>
      </c>
      <c r="BH481" s="151">
        <f>IF(N481="zníž. prenesená",J481,0)</f>
        <v>0</v>
      </c>
      <c r="BI481" s="151">
        <f>IF(N481="nulová",J481,0)</f>
        <v>0</v>
      </c>
      <c r="BJ481" s="17" t="s">
        <v>91</v>
      </c>
      <c r="BK481" s="151">
        <f>ROUND(I481*H481,2)</f>
        <v>0</v>
      </c>
      <c r="BL481" s="17" t="s">
        <v>212</v>
      </c>
      <c r="BM481" s="150" t="s">
        <v>2286</v>
      </c>
    </row>
    <row r="482" spans="2:65" s="1" customFormat="1" ht="44.25" customHeight="1" x14ac:dyDescent="0.2">
      <c r="B482" s="137"/>
      <c r="C482" s="138" t="s">
        <v>1706</v>
      </c>
      <c r="D482" s="138" t="s">
        <v>208</v>
      </c>
      <c r="E482" s="139" t="s">
        <v>621</v>
      </c>
      <c r="F482" s="140" t="s">
        <v>622</v>
      </c>
      <c r="G482" s="141" t="s">
        <v>211</v>
      </c>
      <c r="H482" s="142">
        <v>1</v>
      </c>
      <c r="I482" s="143"/>
      <c r="J482" s="144">
        <f>ROUND(I482*H482,2)</f>
        <v>0</v>
      </c>
      <c r="K482" s="145"/>
      <c r="L482" s="32"/>
      <c r="M482" s="199" t="s">
        <v>1</v>
      </c>
      <c r="N482" s="200" t="s">
        <v>38</v>
      </c>
      <c r="O482" s="201"/>
      <c r="P482" s="202">
        <f>O482*H482</f>
        <v>0</v>
      </c>
      <c r="Q482" s="202">
        <v>0</v>
      </c>
      <c r="R482" s="202">
        <f>Q482*H482</f>
        <v>0</v>
      </c>
      <c r="S482" s="202">
        <v>0</v>
      </c>
      <c r="T482" s="203">
        <f>S482*H482</f>
        <v>0</v>
      </c>
      <c r="AR482" s="150" t="s">
        <v>212</v>
      </c>
      <c r="AT482" s="150" t="s">
        <v>208</v>
      </c>
      <c r="AU482" s="150" t="s">
        <v>80</v>
      </c>
      <c r="AY482" s="17" t="s">
        <v>207</v>
      </c>
      <c r="BE482" s="151">
        <f>IF(N482="základná",J482,0)</f>
        <v>0</v>
      </c>
      <c r="BF482" s="151">
        <f>IF(N482="znížená",J482,0)</f>
        <v>0</v>
      </c>
      <c r="BG482" s="151">
        <f>IF(N482="zákl. prenesená",J482,0)</f>
        <v>0</v>
      </c>
      <c r="BH482" s="151">
        <f>IF(N482="zníž. prenesená",J482,0)</f>
        <v>0</v>
      </c>
      <c r="BI482" s="151">
        <f>IF(N482="nulová",J482,0)</f>
        <v>0</v>
      </c>
      <c r="BJ482" s="17" t="s">
        <v>91</v>
      </c>
      <c r="BK482" s="151">
        <f>ROUND(I482*H482,2)</f>
        <v>0</v>
      </c>
      <c r="BL482" s="17" t="s">
        <v>212</v>
      </c>
      <c r="BM482" s="150" t="s">
        <v>2287</v>
      </c>
    </row>
    <row r="483" spans="2:65" s="1" customFormat="1" ht="6.9" customHeight="1" x14ac:dyDescent="0.2">
      <c r="B483" s="47"/>
      <c r="C483" s="48"/>
      <c r="D483" s="48"/>
      <c r="E483" s="48"/>
      <c r="F483" s="48"/>
      <c r="G483" s="48"/>
      <c r="H483" s="48"/>
      <c r="I483" s="48"/>
      <c r="J483" s="48"/>
      <c r="K483" s="48"/>
      <c r="L483" s="32"/>
    </row>
  </sheetData>
  <autoFilter ref="C127:K482" xr:uid="{00000000-0009-0000-0000-000008000000}"/>
  <mergeCells count="9">
    <mergeCell ref="E87:H87"/>
    <mergeCell ref="E118:H118"/>
    <mergeCell ref="E120:H12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361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110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2288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ROUND(J127,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ROUND((SUM(BE127:BE360)),  2)</f>
        <v>0</v>
      </c>
      <c r="G33" s="100"/>
      <c r="H33" s="100"/>
      <c r="I33" s="101">
        <v>0.23</v>
      </c>
      <c r="J33" s="99">
        <f>ROUND(((SUM(BE127:BE360))*I33),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ROUND((SUM(BF127:BF360)),  2)</f>
        <v>0</v>
      </c>
      <c r="I34" s="102">
        <v>0.23</v>
      </c>
      <c r="J34" s="89">
        <f>ROUND(((SUM(BF127:BF360))*I34),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ROUND((SUM(BG127:BG360)),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ROUND((SUM(BH127:BH360)),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ROUND((SUM(BI127:BI360)),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2.05 - SO 2.05  Okružná križovatka štátnej cesty I/61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J127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224</v>
      </c>
      <c r="E97" s="116"/>
      <c r="F97" s="116"/>
      <c r="G97" s="116"/>
      <c r="H97" s="116"/>
      <c r="I97" s="116"/>
      <c r="J97" s="117">
        <f>J128</f>
        <v>0</v>
      </c>
      <c r="L97" s="114"/>
    </row>
    <row r="98" spans="2:12" s="12" customFormat="1" ht="19.95" customHeight="1" x14ac:dyDescent="0.2">
      <c r="B98" s="166"/>
      <c r="D98" s="167" t="s">
        <v>225</v>
      </c>
      <c r="E98" s="168"/>
      <c r="F98" s="168"/>
      <c r="G98" s="168"/>
      <c r="H98" s="168"/>
      <c r="I98" s="168"/>
      <c r="J98" s="169">
        <f>J129</f>
        <v>0</v>
      </c>
      <c r="L98" s="166"/>
    </row>
    <row r="99" spans="2:12" s="12" customFormat="1" ht="19.95" customHeight="1" x14ac:dyDescent="0.2">
      <c r="B99" s="166"/>
      <c r="D99" s="167" t="s">
        <v>628</v>
      </c>
      <c r="E99" s="168"/>
      <c r="F99" s="168"/>
      <c r="G99" s="168"/>
      <c r="H99" s="168"/>
      <c r="I99" s="168"/>
      <c r="J99" s="169">
        <f>J234</f>
        <v>0</v>
      </c>
      <c r="L99" s="166"/>
    </row>
    <row r="100" spans="2:12" s="12" customFormat="1" ht="19.95" customHeight="1" x14ac:dyDescent="0.2">
      <c r="B100" s="166"/>
      <c r="D100" s="167" t="s">
        <v>629</v>
      </c>
      <c r="E100" s="168"/>
      <c r="F100" s="168"/>
      <c r="G100" s="168"/>
      <c r="H100" s="168"/>
      <c r="I100" s="168"/>
      <c r="J100" s="169">
        <f>J245</f>
        <v>0</v>
      </c>
      <c r="L100" s="166"/>
    </row>
    <row r="101" spans="2:12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J250</f>
        <v>0</v>
      </c>
      <c r="L101" s="166"/>
    </row>
    <row r="102" spans="2:12" s="12" customFormat="1" ht="19.95" customHeight="1" x14ac:dyDescent="0.2">
      <c r="B102" s="166"/>
      <c r="D102" s="167" t="s">
        <v>630</v>
      </c>
      <c r="E102" s="168"/>
      <c r="F102" s="168"/>
      <c r="G102" s="168"/>
      <c r="H102" s="168"/>
      <c r="I102" s="168"/>
      <c r="J102" s="169">
        <f>J255</f>
        <v>0</v>
      </c>
      <c r="L102" s="166"/>
    </row>
    <row r="103" spans="2:12" s="12" customFormat="1" ht="19.95" customHeight="1" x14ac:dyDescent="0.2">
      <c r="B103" s="166"/>
      <c r="D103" s="167" t="s">
        <v>226</v>
      </c>
      <c r="E103" s="168"/>
      <c r="F103" s="168"/>
      <c r="G103" s="168"/>
      <c r="H103" s="168"/>
      <c r="I103" s="168"/>
      <c r="J103" s="169">
        <f>J284</f>
        <v>0</v>
      </c>
      <c r="L103" s="166"/>
    </row>
    <row r="104" spans="2:12" s="12" customFormat="1" ht="19.95" customHeight="1" x14ac:dyDescent="0.2">
      <c r="B104" s="166"/>
      <c r="D104" s="167" t="s">
        <v>1423</v>
      </c>
      <c r="E104" s="168"/>
      <c r="F104" s="168"/>
      <c r="G104" s="168"/>
      <c r="H104" s="168"/>
      <c r="I104" s="168"/>
      <c r="J104" s="169">
        <f>J349</f>
        <v>0</v>
      </c>
      <c r="L104" s="166"/>
    </row>
    <row r="105" spans="2:12" s="8" customFormat="1" ht="24.9" customHeight="1" x14ac:dyDescent="0.2">
      <c r="B105" s="114"/>
      <c r="D105" s="115" t="s">
        <v>227</v>
      </c>
      <c r="E105" s="116"/>
      <c r="F105" s="116"/>
      <c r="G105" s="116"/>
      <c r="H105" s="116"/>
      <c r="I105" s="116"/>
      <c r="J105" s="117">
        <f>J351</f>
        <v>0</v>
      </c>
      <c r="L105" s="114"/>
    </row>
    <row r="106" spans="2:12" s="12" customFormat="1" ht="19.95" customHeight="1" x14ac:dyDescent="0.2">
      <c r="B106" s="166"/>
      <c r="D106" s="167" t="s">
        <v>1189</v>
      </c>
      <c r="E106" s="168"/>
      <c r="F106" s="168"/>
      <c r="G106" s="168"/>
      <c r="H106" s="168"/>
      <c r="I106" s="168"/>
      <c r="J106" s="169">
        <f>J352</f>
        <v>0</v>
      </c>
      <c r="L106" s="166"/>
    </row>
    <row r="107" spans="2:12" s="8" customFormat="1" ht="24.9" customHeight="1" x14ac:dyDescent="0.2">
      <c r="B107" s="114"/>
      <c r="D107" s="115" t="s">
        <v>191</v>
      </c>
      <c r="E107" s="116"/>
      <c r="F107" s="116"/>
      <c r="G107" s="116"/>
      <c r="H107" s="116"/>
      <c r="I107" s="116"/>
      <c r="J107" s="117">
        <f>J358</f>
        <v>0</v>
      </c>
      <c r="L107" s="114"/>
    </row>
    <row r="108" spans="2:12" s="1" customFormat="1" ht="21.75" customHeight="1" x14ac:dyDescent="0.2">
      <c r="B108" s="32"/>
      <c r="L108" s="32"/>
    </row>
    <row r="109" spans="2:12" s="1" customFormat="1" ht="6.9" customHeight="1" x14ac:dyDescent="0.2">
      <c r="B109" s="47"/>
      <c r="C109" s="48"/>
      <c r="D109" s="48"/>
      <c r="E109" s="48"/>
      <c r="F109" s="48"/>
      <c r="G109" s="48"/>
      <c r="H109" s="48"/>
      <c r="I109" s="48"/>
      <c r="J109" s="48"/>
      <c r="K109" s="48"/>
      <c r="L109" s="32"/>
    </row>
    <row r="113" spans="2:63" s="1" customFormat="1" ht="6.9" customHeight="1" x14ac:dyDescent="0.2">
      <c r="B113" s="49"/>
      <c r="C113" s="50"/>
      <c r="D113" s="50"/>
      <c r="E113" s="50"/>
      <c r="F113" s="50"/>
      <c r="G113" s="50"/>
      <c r="H113" s="50"/>
      <c r="I113" s="50"/>
      <c r="J113" s="50"/>
      <c r="K113" s="50"/>
      <c r="L113" s="32"/>
    </row>
    <row r="114" spans="2:63" s="1" customFormat="1" ht="24.9" customHeight="1" x14ac:dyDescent="0.2">
      <c r="B114" s="32"/>
      <c r="C114" s="21" t="s">
        <v>192</v>
      </c>
      <c r="L114" s="32"/>
    </row>
    <row r="115" spans="2:63" s="1" customFormat="1" ht="6.9" customHeight="1" x14ac:dyDescent="0.2">
      <c r="B115" s="32"/>
      <c r="L115" s="32"/>
    </row>
    <row r="116" spans="2:63" s="1" customFormat="1" ht="12" customHeight="1" x14ac:dyDescent="0.2">
      <c r="B116" s="32"/>
      <c r="C116" s="27" t="s">
        <v>15</v>
      </c>
      <c r="L116" s="32"/>
    </row>
    <row r="117" spans="2:63" s="1" customFormat="1" ht="16.5" customHeight="1" x14ac:dyDescent="0.2">
      <c r="B117" s="32"/>
      <c r="E117" s="243" t="str">
        <f>E7</f>
        <v>IP Horná Streda</v>
      </c>
      <c r="F117" s="244"/>
      <c r="G117" s="244"/>
      <c r="H117" s="244"/>
      <c r="L117" s="32"/>
    </row>
    <row r="118" spans="2:63" s="1" customFormat="1" ht="12" customHeight="1" x14ac:dyDescent="0.2">
      <c r="B118" s="32"/>
      <c r="C118" s="27" t="s">
        <v>184</v>
      </c>
      <c r="L118" s="32"/>
    </row>
    <row r="119" spans="2:63" s="1" customFormat="1" ht="16.5" customHeight="1" x14ac:dyDescent="0.2">
      <c r="B119" s="32"/>
      <c r="E119" s="239" t="str">
        <f>E9</f>
        <v>SO 2.05 - SO 2.05  Okružná križovatka štátnej cesty I/61</v>
      </c>
      <c r="F119" s="240"/>
      <c r="G119" s="240"/>
      <c r="H119" s="240"/>
      <c r="L119" s="32"/>
    </row>
    <row r="120" spans="2:63" s="1" customFormat="1" ht="6.9" customHeight="1" x14ac:dyDescent="0.2">
      <c r="B120" s="32"/>
      <c r="L120" s="32"/>
    </row>
    <row r="121" spans="2:63" s="1" customFormat="1" ht="12" customHeight="1" x14ac:dyDescent="0.2">
      <c r="B121" s="32"/>
      <c r="C121" s="27" t="s">
        <v>19</v>
      </c>
      <c r="F121" s="25" t="str">
        <f>F12</f>
        <v xml:space="preserve"> </v>
      </c>
      <c r="I121" s="27" t="s">
        <v>21</v>
      </c>
      <c r="J121" s="55" t="str">
        <f>IF(J12="","",J12)</f>
        <v>31. 7. 2026</v>
      </c>
      <c r="L121" s="32"/>
    </row>
    <row r="122" spans="2:63" s="1" customFormat="1" ht="6.9" customHeight="1" x14ac:dyDescent="0.2">
      <c r="B122" s="32"/>
      <c r="L122" s="32"/>
    </row>
    <row r="123" spans="2:63" s="1" customFormat="1" ht="15.15" customHeight="1" x14ac:dyDescent="0.2">
      <c r="B123" s="32"/>
      <c r="C123" s="27" t="s">
        <v>23</v>
      </c>
      <c r="F123" s="25" t="str">
        <f>E15</f>
        <v xml:space="preserve"> </v>
      </c>
      <c r="I123" s="27" t="s">
        <v>28</v>
      </c>
      <c r="J123" s="30" t="str">
        <f>E21</f>
        <v xml:space="preserve"> </v>
      </c>
      <c r="L123" s="32"/>
    </row>
    <row r="124" spans="2:63" s="1" customFormat="1" ht="15.15" customHeight="1" x14ac:dyDescent="0.2">
      <c r="B124" s="32"/>
      <c r="C124" s="27" t="s">
        <v>26</v>
      </c>
      <c r="F124" s="25" t="str">
        <f>IF(E18="","",E18)</f>
        <v>Vyplň údaj</v>
      </c>
      <c r="I124" s="27" t="s">
        <v>30</v>
      </c>
      <c r="J124" s="30" t="str">
        <f>E24</f>
        <v xml:space="preserve"> </v>
      </c>
      <c r="L124" s="32"/>
    </row>
    <row r="125" spans="2:63" s="1" customFormat="1" ht="10.35" customHeight="1" x14ac:dyDescent="0.2">
      <c r="B125" s="32"/>
      <c r="L125" s="32"/>
    </row>
    <row r="126" spans="2:63" s="9" customFormat="1" ht="29.25" customHeight="1" x14ac:dyDescent="0.2">
      <c r="B126" s="118"/>
      <c r="C126" s="119" t="s">
        <v>193</v>
      </c>
      <c r="D126" s="120" t="s">
        <v>57</v>
      </c>
      <c r="E126" s="120" t="s">
        <v>53</v>
      </c>
      <c r="F126" s="120" t="s">
        <v>54</v>
      </c>
      <c r="G126" s="120" t="s">
        <v>194</v>
      </c>
      <c r="H126" s="120" t="s">
        <v>195</v>
      </c>
      <c r="I126" s="120" t="s">
        <v>196</v>
      </c>
      <c r="J126" s="121" t="s">
        <v>188</v>
      </c>
      <c r="K126" s="122" t="s">
        <v>197</v>
      </c>
      <c r="L126" s="118"/>
      <c r="M126" s="62" t="s">
        <v>1</v>
      </c>
      <c r="N126" s="63" t="s">
        <v>36</v>
      </c>
      <c r="O126" s="63" t="s">
        <v>198</v>
      </c>
      <c r="P126" s="63" t="s">
        <v>199</v>
      </c>
      <c r="Q126" s="63" t="s">
        <v>200</v>
      </c>
      <c r="R126" s="63" t="s">
        <v>201</v>
      </c>
      <c r="S126" s="63" t="s">
        <v>202</v>
      </c>
      <c r="T126" s="64" t="s">
        <v>203</v>
      </c>
    </row>
    <row r="127" spans="2:63" s="1" customFormat="1" ht="22.8" customHeight="1" x14ac:dyDescent="0.3">
      <c r="B127" s="32"/>
      <c r="C127" s="67" t="s">
        <v>189</v>
      </c>
      <c r="J127" s="123">
        <f>BK127</f>
        <v>0</v>
      </c>
      <c r="L127" s="32"/>
      <c r="M127" s="65"/>
      <c r="N127" s="56"/>
      <c r="O127" s="56"/>
      <c r="P127" s="124">
        <f>P128+P351+P358</f>
        <v>0</v>
      </c>
      <c r="Q127" s="56"/>
      <c r="R127" s="124">
        <f>R128+R351+R358</f>
        <v>8452.4840826</v>
      </c>
      <c r="S127" s="56"/>
      <c r="T127" s="125">
        <f>T128+T351+T358</f>
        <v>0</v>
      </c>
      <c r="AT127" s="17" t="s">
        <v>71</v>
      </c>
      <c r="AU127" s="17" t="s">
        <v>190</v>
      </c>
      <c r="BK127" s="126">
        <f>BK128+BK351+BK358</f>
        <v>0</v>
      </c>
    </row>
    <row r="128" spans="2:63" s="10" customFormat="1" ht="25.95" customHeight="1" x14ac:dyDescent="0.25">
      <c r="B128" s="127"/>
      <c r="D128" s="128" t="s">
        <v>71</v>
      </c>
      <c r="E128" s="129" t="s">
        <v>229</v>
      </c>
      <c r="F128" s="129" t="s">
        <v>230</v>
      </c>
      <c r="I128" s="130"/>
      <c r="J128" s="131">
        <f>BK128</f>
        <v>0</v>
      </c>
      <c r="L128" s="127"/>
      <c r="M128" s="132"/>
      <c r="P128" s="133">
        <f>P129+P234+P245+P250+P255+P284+P349</f>
        <v>0</v>
      </c>
      <c r="R128" s="133">
        <f>R129+R234+R245+R250+R255+R284+R349</f>
        <v>8452.4747766</v>
      </c>
      <c r="T128" s="134">
        <f>T129+T234+T245+T250+T255+T284+T349</f>
        <v>0</v>
      </c>
      <c r="AR128" s="128" t="s">
        <v>80</v>
      </c>
      <c r="AT128" s="135" t="s">
        <v>71</v>
      </c>
      <c r="AU128" s="135" t="s">
        <v>72</v>
      </c>
      <c r="AY128" s="128" t="s">
        <v>207</v>
      </c>
      <c r="BK128" s="136">
        <f>BK129+BK234+BK245+BK250+BK255+BK284+BK349</f>
        <v>0</v>
      </c>
    </row>
    <row r="129" spans="2:65" s="10" customFormat="1" ht="22.8" customHeight="1" x14ac:dyDescent="0.25">
      <c r="B129" s="127"/>
      <c r="D129" s="128" t="s">
        <v>71</v>
      </c>
      <c r="E129" s="170" t="s">
        <v>80</v>
      </c>
      <c r="F129" s="170" t="s">
        <v>231</v>
      </c>
      <c r="I129" s="130"/>
      <c r="J129" s="171">
        <f>BK129</f>
        <v>0</v>
      </c>
      <c r="L129" s="127"/>
      <c r="M129" s="132"/>
      <c r="P129" s="133">
        <f>SUM(P130:P233)</f>
        <v>0</v>
      </c>
      <c r="R129" s="133">
        <f>SUM(R130:R233)</f>
        <v>3870.7233370000004</v>
      </c>
      <c r="T129" s="134">
        <f>SUM(T130:T233)</f>
        <v>0</v>
      </c>
      <c r="AR129" s="128" t="s">
        <v>80</v>
      </c>
      <c r="AT129" s="135" t="s">
        <v>71</v>
      </c>
      <c r="AU129" s="135" t="s">
        <v>80</v>
      </c>
      <c r="AY129" s="128" t="s">
        <v>207</v>
      </c>
      <c r="BK129" s="136">
        <f>SUM(BK130:BK233)</f>
        <v>0</v>
      </c>
    </row>
    <row r="130" spans="2:65" s="1" customFormat="1" ht="37.799999999999997" customHeight="1" x14ac:dyDescent="0.2">
      <c r="B130" s="137"/>
      <c r="C130" s="138" t="s">
        <v>80</v>
      </c>
      <c r="D130" s="138" t="s">
        <v>208</v>
      </c>
      <c r="E130" s="139" t="s">
        <v>631</v>
      </c>
      <c r="F130" s="140" t="s">
        <v>632</v>
      </c>
      <c r="G130" s="141" t="s">
        <v>235</v>
      </c>
      <c r="H130" s="142">
        <v>441.5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2289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2290</v>
      </c>
      <c r="H131" s="156">
        <v>441.5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33" customHeight="1" x14ac:dyDescent="0.2">
      <c r="B132" s="137"/>
      <c r="C132" s="138" t="s">
        <v>91</v>
      </c>
      <c r="D132" s="193" t="s">
        <v>208</v>
      </c>
      <c r="E132" s="139" t="s">
        <v>673</v>
      </c>
      <c r="F132" s="140" t="s">
        <v>674</v>
      </c>
      <c r="G132" s="141" t="s">
        <v>269</v>
      </c>
      <c r="H132" s="142">
        <v>914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2291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2292</v>
      </c>
      <c r="H133" s="156">
        <v>914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37.799999999999997" customHeight="1" x14ac:dyDescent="0.2">
      <c r="B134" s="137"/>
      <c r="C134" s="138" t="s">
        <v>275</v>
      </c>
      <c r="D134" s="193" t="s">
        <v>208</v>
      </c>
      <c r="E134" s="139" t="s">
        <v>2293</v>
      </c>
      <c r="F134" s="140" t="s">
        <v>2294</v>
      </c>
      <c r="G134" s="141" t="s">
        <v>269</v>
      </c>
      <c r="H134" s="142">
        <v>633.5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2295</v>
      </c>
    </row>
    <row r="135" spans="2:65" s="1" customFormat="1" ht="19.2" x14ac:dyDescent="0.2">
      <c r="B135" s="32"/>
      <c r="D135" s="153" t="s">
        <v>220</v>
      </c>
      <c r="F135" s="160" t="s">
        <v>1445</v>
      </c>
      <c r="I135" s="161"/>
      <c r="L135" s="32"/>
      <c r="M135" s="162"/>
      <c r="T135" s="59"/>
      <c r="AT135" s="17" t="s">
        <v>220</v>
      </c>
      <c r="AU135" s="17" t="s">
        <v>91</v>
      </c>
    </row>
    <row r="136" spans="2:65" s="11" customFormat="1" x14ac:dyDescent="0.2">
      <c r="B136" s="152"/>
      <c r="D136" s="153" t="s">
        <v>214</v>
      </c>
      <c r="E136" s="154" t="s">
        <v>1</v>
      </c>
      <c r="F136" s="155" t="s">
        <v>2296</v>
      </c>
      <c r="H136" s="156">
        <v>914</v>
      </c>
      <c r="I136" s="157"/>
      <c r="L136" s="152"/>
      <c r="M136" s="158"/>
      <c r="T136" s="159"/>
      <c r="AT136" s="154" t="s">
        <v>214</v>
      </c>
      <c r="AU136" s="154" t="s">
        <v>91</v>
      </c>
      <c r="AV136" s="11" t="s">
        <v>91</v>
      </c>
      <c r="AW136" s="11" t="s">
        <v>29</v>
      </c>
      <c r="AX136" s="11" t="s">
        <v>72</v>
      </c>
      <c r="AY136" s="154" t="s">
        <v>207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2297</v>
      </c>
      <c r="H137" s="156">
        <v>-280.5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72</v>
      </c>
      <c r="AY137" s="154" t="s">
        <v>207</v>
      </c>
    </row>
    <row r="138" spans="2:65" s="14" customFormat="1" x14ac:dyDescent="0.2">
      <c r="B138" s="178"/>
      <c r="D138" s="153" t="s">
        <v>214</v>
      </c>
      <c r="E138" s="179" t="s">
        <v>1</v>
      </c>
      <c r="F138" s="180" t="s">
        <v>1207</v>
      </c>
      <c r="H138" s="181">
        <v>633.5</v>
      </c>
      <c r="I138" s="182"/>
      <c r="L138" s="178"/>
      <c r="M138" s="183"/>
      <c r="T138" s="184"/>
      <c r="AT138" s="179" t="s">
        <v>214</v>
      </c>
      <c r="AU138" s="179" t="s">
        <v>91</v>
      </c>
      <c r="AV138" s="14" t="s">
        <v>236</v>
      </c>
      <c r="AW138" s="14" t="s">
        <v>29</v>
      </c>
      <c r="AX138" s="14" t="s">
        <v>80</v>
      </c>
      <c r="AY138" s="179" t="s">
        <v>207</v>
      </c>
    </row>
    <row r="139" spans="2:65" s="1" customFormat="1" ht="44.25" customHeight="1" x14ac:dyDescent="0.2">
      <c r="B139" s="137"/>
      <c r="C139" s="138" t="s">
        <v>236</v>
      </c>
      <c r="D139" s="193" t="s">
        <v>208</v>
      </c>
      <c r="E139" s="139" t="s">
        <v>2298</v>
      </c>
      <c r="F139" s="140" t="s">
        <v>2299</v>
      </c>
      <c r="G139" s="141" t="s">
        <v>269</v>
      </c>
      <c r="H139" s="142">
        <v>4434.5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2300</v>
      </c>
    </row>
    <row r="140" spans="2:65" s="1" customFormat="1" ht="19.2" x14ac:dyDescent="0.2">
      <c r="B140" s="32"/>
      <c r="D140" s="153" t="s">
        <v>220</v>
      </c>
      <c r="F140" s="160" t="s">
        <v>1449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2301</v>
      </c>
      <c r="H141" s="156">
        <v>4434.5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24.15" customHeight="1" x14ac:dyDescent="0.2">
      <c r="B142" s="137"/>
      <c r="C142" s="138" t="s">
        <v>206</v>
      </c>
      <c r="D142" s="197" t="s">
        <v>208</v>
      </c>
      <c r="E142" s="139" t="s">
        <v>685</v>
      </c>
      <c r="F142" s="140" t="s">
        <v>686</v>
      </c>
      <c r="G142" s="141" t="s">
        <v>269</v>
      </c>
      <c r="H142" s="142">
        <v>45.6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2302</v>
      </c>
    </row>
    <row r="143" spans="2:65" s="11" customFormat="1" x14ac:dyDescent="0.2">
      <c r="B143" s="152"/>
      <c r="D143" s="153" t="s">
        <v>214</v>
      </c>
      <c r="E143" s="154" t="s">
        <v>1</v>
      </c>
      <c r="F143" s="155" t="s">
        <v>2303</v>
      </c>
      <c r="H143" s="156">
        <v>45.6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80</v>
      </c>
      <c r="AY143" s="154" t="s">
        <v>207</v>
      </c>
    </row>
    <row r="144" spans="2:65" s="1" customFormat="1" ht="24.15" customHeight="1" x14ac:dyDescent="0.2">
      <c r="B144" s="137"/>
      <c r="C144" s="138" t="s">
        <v>311</v>
      </c>
      <c r="D144" s="197" t="s">
        <v>208</v>
      </c>
      <c r="E144" s="139" t="s">
        <v>689</v>
      </c>
      <c r="F144" s="140" t="s">
        <v>690</v>
      </c>
      <c r="G144" s="141" t="s">
        <v>269</v>
      </c>
      <c r="H144" s="142">
        <v>15.2</v>
      </c>
      <c r="I144" s="143"/>
      <c r="J144" s="144">
        <f>ROUND(I144*H144,2)</f>
        <v>0</v>
      </c>
      <c r="K144" s="145"/>
      <c r="L144" s="32"/>
      <c r="M144" s="146" t="s">
        <v>1</v>
      </c>
      <c r="N144" s="147" t="s">
        <v>38</v>
      </c>
      <c r="P144" s="148">
        <f>O144*H144</f>
        <v>0</v>
      </c>
      <c r="Q144" s="148">
        <v>0</v>
      </c>
      <c r="R144" s="148">
        <f>Q144*H144</f>
        <v>0</v>
      </c>
      <c r="S144" s="148">
        <v>0</v>
      </c>
      <c r="T144" s="149">
        <f>S144*H144</f>
        <v>0</v>
      </c>
      <c r="AR144" s="150" t="s">
        <v>236</v>
      </c>
      <c r="AT144" s="150" t="s">
        <v>208</v>
      </c>
      <c r="AU144" s="150" t="s">
        <v>91</v>
      </c>
      <c r="AY144" s="17" t="s">
        <v>207</v>
      </c>
      <c r="BE144" s="151">
        <f>IF(N144="základná",J144,0)</f>
        <v>0</v>
      </c>
      <c r="BF144" s="151">
        <f>IF(N144="znížená",J144,0)</f>
        <v>0</v>
      </c>
      <c r="BG144" s="151">
        <f>IF(N144="zákl. prenesená",J144,0)</f>
        <v>0</v>
      </c>
      <c r="BH144" s="151">
        <f>IF(N144="zníž. prenesená",J144,0)</f>
        <v>0</v>
      </c>
      <c r="BI144" s="151">
        <f>IF(N144="nulová",J144,0)</f>
        <v>0</v>
      </c>
      <c r="BJ144" s="17" t="s">
        <v>91</v>
      </c>
      <c r="BK144" s="151">
        <f>ROUND(I144*H144,2)</f>
        <v>0</v>
      </c>
      <c r="BL144" s="17" t="s">
        <v>236</v>
      </c>
      <c r="BM144" s="150" t="s">
        <v>2304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2305</v>
      </c>
      <c r="H145" s="156">
        <v>15.2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24.15" customHeight="1" x14ac:dyDescent="0.2">
      <c r="B146" s="137"/>
      <c r="C146" s="138" t="s">
        <v>316</v>
      </c>
      <c r="D146" s="196" t="s">
        <v>208</v>
      </c>
      <c r="E146" s="139" t="s">
        <v>1459</v>
      </c>
      <c r="F146" s="140" t="s">
        <v>1460</v>
      </c>
      <c r="G146" s="141" t="s">
        <v>269</v>
      </c>
      <c r="H146" s="142">
        <v>845.6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</v>
      </c>
      <c r="T146" s="149">
        <f>S146*H146</f>
        <v>0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2306</v>
      </c>
    </row>
    <row r="147" spans="2:65" s="11" customFormat="1" x14ac:dyDescent="0.2">
      <c r="B147" s="152"/>
      <c r="D147" s="153" t="s">
        <v>214</v>
      </c>
      <c r="E147" s="154" t="s">
        <v>1</v>
      </c>
      <c r="F147" s="155" t="s">
        <v>2307</v>
      </c>
      <c r="H147" s="156">
        <v>733.4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72</v>
      </c>
      <c r="AY147" s="154" t="s">
        <v>207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2308</v>
      </c>
      <c r="H148" s="156">
        <v>112.2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72</v>
      </c>
      <c r="AY148" s="154" t="s">
        <v>207</v>
      </c>
    </row>
    <row r="149" spans="2:65" s="14" customFormat="1" x14ac:dyDescent="0.2">
      <c r="B149" s="178"/>
      <c r="D149" s="153" t="s">
        <v>214</v>
      </c>
      <c r="E149" s="179" t="s">
        <v>1</v>
      </c>
      <c r="F149" s="180" t="s">
        <v>243</v>
      </c>
      <c r="H149" s="181">
        <v>845.6</v>
      </c>
      <c r="I149" s="182"/>
      <c r="L149" s="178"/>
      <c r="M149" s="183"/>
      <c r="T149" s="184"/>
      <c r="AT149" s="179" t="s">
        <v>214</v>
      </c>
      <c r="AU149" s="179" t="s">
        <v>91</v>
      </c>
      <c r="AV149" s="14" t="s">
        <v>236</v>
      </c>
      <c r="AW149" s="14" t="s">
        <v>29</v>
      </c>
      <c r="AX149" s="14" t="s">
        <v>80</v>
      </c>
      <c r="AY149" s="179" t="s">
        <v>207</v>
      </c>
    </row>
    <row r="150" spans="2:65" s="1" customFormat="1" ht="24.15" customHeight="1" x14ac:dyDescent="0.2">
      <c r="B150" s="137"/>
      <c r="C150" s="138" t="s">
        <v>320</v>
      </c>
      <c r="D150" s="196" t="s">
        <v>208</v>
      </c>
      <c r="E150" s="139" t="s">
        <v>689</v>
      </c>
      <c r="F150" s="140" t="s">
        <v>690</v>
      </c>
      <c r="G150" s="141" t="s">
        <v>269</v>
      </c>
      <c r="H150" s="142">
        <v>281.83300000000003</v>
      </c>
      <c r="I150" s="143"/>
      <c r="J150" s="144">
        <f>ROUND(I150*H150,2)</f>
        <v>0</v>
      </c>
      <c r="K150" s="145"/>
      <c r="L150" s="32"/>
      <c r="M150" s="146" t="s">
        <v>1</v>
      </c>
      <c r="N150" s="147" t="s">
        <v>38</v>
      </c>
      <c r="P150" s="148">
        <f>O150*H150</f>
        <v>0</v>
      </c>
      <c r="Q150" s="148">
        <v>0</v>
      </c>
      <c r="R150" s="148">
        <f>Q150*H150</f>
        <v>0</v>
      </c>
      <c r="S150" s="148">
        <v>0</v>
      </c>
      <c r="T150" s="149">
        <f>S150*H150</f>
        <v>0</v>
      </c>
      <c r="AR150" s="150" t="s">
        <v>236</v>
      </c>
      <c r="AT150" s="150" t="s">
        <v>208</v>
      </c>
      <c r="AU150" s="150" t="s">
        <v>91</v>
      </c>
      <c r="AY150" s="17" t="s">
        <v>207</v>
      </c>
      <c r="BE150" s="151">
        <f>IF(N150="základná",J150,0)</f>
        <v>0</v>
      </c>
      <c r="BF150" s="151">
        <f>IF(N150="znížená",J150,0)</f>
        <v>0</v>
      </c>
      <c r="BG150" s="151">
        <f>IF(N150="zákl. prenesená",J150,0)</f>
        <v>0</v>
      </c>
      <c r="BH150" s="151">
        <f>IF(N150="zníž. prenesená",J150,0)</f>
        <v>0</v>
      </c>
      <c r="BI150" s="151">
        <f>IF(N150="nulová",J150,0)</f>
        <v>0</v>
      </c>
      <c r="BJ150" s="17" t="s">
        <v>91</v>
      </c>
      <c r="BK150" s="151">
        <f>ROUND(I150*H150,2)</f>
        <v>0</v>
      </c>
      <c r="BL150" s="17" t="s">
        <v>236</v>
      </c>
      <c r="BM150" s="150" t="s">
        <v>2309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2310</v>
      </c>
      <c r="H151" s="156">
        <v>281.83300000000003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80</v>
      </c>
      <c r="AY151" s="154" t="s">
        <v>207</v>
      </c>
    </row>
    <row r="152" spans="2:65" s="1" customFormat="1" ht="33" customHeight="1" x14ac:dyDescent="0.2">
      <c r="B152" s="137"/>
      <c r="C152" s="138" t="s">
        <v>324</v>
      </c>
      <c r="D152" s="197" t="s">
        <v>208</v>
      </c>
      <c r="E152" s="139" t="s">
        <v>693</v>
      </c>
      <c r="F152" s="140" t="s">
        <v>694</v>
      </c>
      <c r="G152" s="141" t="s">
        <v>269</v>
      </c>
      <c r="H152" s="142">
        <v>45.6</v>
      </c>
      <c r="I152" s="143"/>
      <c r="J152" s="144">
        <f>ROUND(I152*H152,2)</f>
        <v>0</v>
      </c>
      <c r="K152" s="145"/>
      <c r="L152" s="32"/>
      <c r="M152" s="146" t="s">
        <v>1</v>
      </c>
      <c r="N152" s="147" t="s">
        <v>38</v>
      </c>
      <c r="P152" s="148">
        <f>O152*H152</f>
        <v>0</v>
      </c>
      <c r="Q152" s="148">
        <v>0</v>
      </c>
      <c r="R152" s="148">
        <f>Q152*H152</f>
        <v>0</v>
      </c>
      <c r="S152" s="148">
        <v>0</v>
      </c>
      <c r="T152" s="149">
        <f>S152*H152</f>
        <v>0</v>
      </c>
      <c r="AR152" s="150" t="s">
        <v>236</v>
      </c>
      <c r="AT152" s="150" t="s">
        <v>208</v>
      </c>
      <c r="AU152" s="150" t="s">
        <v>91</v>
      </c>
      <c r="AY152" s="17" t="s">
        <v>207</v>
      </c>
      <c r="BE152" s="151">
        <f>IF(N152="základná",J152,0)</f>
        <v>0</v>
      </c>
      <c r="BF152" s="151">
        <f>IF(N152="znížená",J152,0)</f>
        <v>0</v>
      </c>
      <c r="BG152" s="151">
        <f>IF(N152="zákl. prenesená",J152,0)</f>
        <v>0</v>
      </c>
      <c r="BH152" s="151">
        <f>IF(N152="zníž. prenesená",J152,0)</f>
        <v>0</v>
      </c>
      <c r="BI152" s="151">
        <f>IF(N152="nulová",J152,0)</f>
        <v>0</v>
      </c>
      <c r="BJ152" s="17" t="s">
        <v>91</v>
      </c>
      <c r="BK152" s="151">
        <f>ROUND(I152*H152,2)</f>
        <v>0</v>
      </c>
      <c r="BL152" s="17" t="s">
        <v>236</v>
      </c>
      <c r="BM152" s="150" t="s">
        <v>2311</v>
      </c>
    </row>
    <row r="153" spans="2:65" s="1" customFormat="1" ht="19.2" x14ac:dyDescent="0.2">
      <c r="B153" s="32"/>
      <c r="D153" s="153" t="s">
        <v>220</v>
      </c>
      <c r="F153" s="160" t="s">
        <v>446</v>
      </c>
      <c r="I153" s="161"/>
      <c r="L153" s="32"/>
      <c r="M153" s="162"/>
      <c r="T153" s="59"/>
      <c r="AT153" s="17" t="s">
        <v>220</v>
      </c>
      <c r="AU153" s="17" t="s">
        <v>91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2312</v>
      </c>
      <c r="H154" s="156">
        <v>45.6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33" customHeight="1" x14ac:dyDescent="0.2">
      <c r="B155" s="137"/>
      <c r="C155" s="138" t="s">
        <v>330</v>
      </c>
      <c r="D155" s="197" t="s">
        <v>208</v>
      </c>
      <c r="E155" s="139" t="s">
        <v>697</v>
      </c>
      <c r="F155" s="140" t="s">
        <v>698</v>
      </c>
      <c r="G155" s="141" t="s">
        <v>269</v>
      </c>
      <c r="H155" s="142">
        <v>45.6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2313</v>
      </c>
    </row>
    <row r="156" spans="2:65" s="1" customFormat="1" ht="19.2" x14ac:dyDescent="0.2">
      <c r="B156" s="32"/>
      <c r="D156" s="153" t="s">
        <v>220</v>
      </c>
      <c r="F156" s="160" t="s">
        <v>446</v>
      </c>
      <c r="I156" s="161"/>
      <c r="L156" s="32"/>
      <c r="M156" s="162"/>
      <c r="T156" s="59"/>
      <c r="AT156" s="17" t="s">
        <v>220</v>
      </c>
      <c r="AU156" s="17" t="s">
        <v>91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2312</v>
      </c>
      <c r="H157" s="156">
        <v>45.6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80</v>
      </c>
      <c r="AY157" s="154" t="s">
        <v>207</v>
      </c>
    </row>
    <row r="158" spans="2:65" s="1" customFormat="1" ht="37.799999999999997" customHeight="1" x14ac:dyDescent="0.2">
      <c r="B158" s="137"/>
      <c r="C158" s="138" t="s">
        <v>334</v>
      </c>
      <c r="D158" s="197" t="s">
        <v>208</v>
      </c>
      <c r="E158" s="139" t="s">
        <v>700</v>
      </c>
      <c r="F158" s="140" t="s">
        <v>701</v>
      </c>
      <c r="G158" s="141" t="s">
        <v>269</v>
      </c>
      <c r="H158" s="142">
        <v>1003.2</v>
      </c>
      <c r="I158" s="143"/>
      <c r="J158" s="144">
        <f>ROUND(I158*H158,2)</f>
        <v>0</v>
      </c>
      <c r="K158" s="145"/>
      <c r="L158" s="32"/>
      <c r="M158" s="146" t="s">
        <v>1</v>
      </c>
      <c r="N158" s="147" t="s">
        <v>38</v>
      </c>
      <c r="P158" s="148">
        <f>O158*H158</f>
        <v>0</v>
      </c>
      <c r="Q158" s="148">
        <v>0</v>
      </c>
      <c r="R158" s="148">
        <f>Q158*H158</f>
        <v>0</v>
      </c>
      <c r="S158" s="148">
        <v>0</v>
      </c>
      <c r="T158" s="149">
        <f>S158*H158</f>
        <v>0</v>
      </c>
      <c r="AR158" s="150" t="s">
        <v>236</v>
      </c>
      <c r="AT158" s="150" t="s">
        <v>208</v>
      </c>
      <c r="AU158" s="150" t="s">
        <v>91</v>
      </c>
      <c r="AY158" s="17" t="s">
        <v>207</v>
      </c>
      <c r="BE158" s="151">
        <f>IF(N158="základná",J158,0)</f>
        <v>0</v>
      </c>
      <c r="BF158" s="151">
        <f>IF(N158="znížená",J158,0)</f>
        <v>0</v>
      </c>
      <c r="BG158" s="151">
        <f>IF(N158="zákl. prenesená",J158,0)</f>
        <v>0</v>
      </c>
      <c r="BH158" s="151">
        <f>IF(N158="zníž. prenesená",J158,0)</f>
        <v>0</v>
      </c>
      <c r="BI158" s="151">
        <f>IF(N158="nulová",J158,0)</f>
        <v>0</v>
      </c>
      <c r="BJ158" s="17" t="s">
        <v>91</v>
      </c>
      <c r="BK158" s="151">
        <f>ROUND(I158*H158,2)</f>
        <v>0</v>
      </c>
      <c r="BL158" s="17" t="s">
        <v>236</v>
      </c>
      <c r="BM158" s="150" t="s">
        <v>2314</v>
      </c>
    </row>
    <row r="159" spans="2:65" s="1" customFormat="1" ht="19.2" x14ac:dyDescent="0.2">
      <c r="B159" s="32"/>
      <c r="D159" s="153" t="s">
        <v>220</v>
      </c>
      <c r="F159" s="160" t="s">
        <v>459</v>
      </c>
      <c r="I159" s="161"/>
      <c r="L159" s="32"/>
      <c r="M159" s="162"/>
      <c r="T159" s="59"/>
      <c r="AT159" s="17" t="s">
        <v>220</v>
      </c>
      <c r="AU159" s="17" t="s">
        <v>91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2315</v>
      </c>
      <c r="H160" s="156">
        <v>1003.2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4.15" customHeight="1" x14ac:dyDescent="0.2">
      <c r="B161" s="137"/>
      <c r="C161" s="138" t="s">
        <v>337</v>
      </c>
      <c r="D161" s="197" t="s">
        <v>208</v>
      </c>
      <c r="E161" s="139" t="s">
        <v>641</v>
      </c>
      <c r="F161" s="140" t="s">
        <v>642</v>
      </c>
      <c r="G161" s="141" t="s">
        <v>269</v>
      </c>
      <c r="H161" s="142">
        <v>45.6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2316</v>
      </c>
    </row>
    <row r="162" spans="2:65" s="1" customFormat="1" ht="19.2" x14ac:dyDescent="0.2">
      <c r="B162" s="32"/>
      <c r="D162" s="153" t="s">
        <v>220</v>
      </c>
      <c r="F162" s="160" t="s">
        <v>446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2312</v>
      </c>
      <c r="H163" s="156">
        <v>45.6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37.799999999999997" customHeight="1" x14ac:dyDescent="0.2">
      <c r="B164" s="137"/>
      <c r="C164" s="138" t="s">
        <v>341</v>
      </c>
      <c r="D164" s="196" t="s">
        <v>208</v>
      </c>
      <c r="E164" s="139" t="s">
        <v>443</v>
      </c>
      <c r="F164" s="140" t="s">
        <v>444</v>
      </c>
      <c r="G164" s="141" t="s">
        <v>269</v>
      </c>
      <c r="H164" s="142">
        <v>933.9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2317</v>
      </c>
    </row>
    <row r="165" spans="2:65" s="1" customFormat="1" ht="19.2" x14ac:dyDescent="0.2">
      <c r="B165" s="32"/>
      <c r="D165" s="153" t="s">
        <v>220</v>
      </c>
      <c r="F165" s="160" t="s">
        <v>446</v>
      </c>
      <c r="I165" s="161"/>
      <c r="L165" s="32"/>
      <c r="M165" s="162"/>
      <c r="T165" s="59"/>
      <c r="AT165" s="17" t="s">
        <v>220</v>
      </c>
      <c r="AU165" s="17" t="s">
        <v>91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2318</v>
      </c>
      <c r="H166" s="156">
        <v>845.6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72</v>
      </c>
      <c r="AY166" s="154" t="s">
        <v>207</v>
      </c>
    </row>
    <row r="167" spans="2:65" s="11" customFormat="1" x14ac:dyDescent="0.2">
      <c r="B167" s="152"/>
      <c r="D167" s="153" t="s">
        <v>214</v>
      </c>
      <c r="E167" s="154" t="s">
        <v>1</v>
      </c>
      <c r="F167" s="155" t="s">
        <v>2319</v>
      </c>
      <c r="H167" s="156">
        <v>88.3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72</v>
      </c>
      <c r="AY167" s="154" t="s">
        <v>207</v>
      </c>
    </row>
    <row r="168" spans="2:65" s="14" customFormat="1" x14ac:dyDescent="0.2">
      <c r="B168" s="178"/>
      <c r="D168" s="153" t="s">
        <v>214</v>
      </c>
      <c r="E168" s="179" t="s">
        <v>1</v>
      </c>
      <c r="F168" s="180" t="s">
        <v>243</v>
      </c>
      <c r="H168" s="181">
        <v>933.9</v>
      </c>
      <c r="I168" s="182"/>
      <c r="L168" s="178"/>
      <c r="M168" s="183"/>
      <c r="T168" s="184"/>
      <c r="AT168" s="179" t="s">
        <v>214</v>
      </c>
      <c r="AU168" s="179" t="s">
        <v>91</v>
      </c>
      <c r="AV168" s="14" t="s">
        <v>236</v>
      </c>
      <c r="AW168" s="14" t="s">
        <v>29</v>
      </c>
      <c r="AX168" s="14" t="s">
        <v>80</v>
      </c>
      <c r="AY168" s="179" t="s">
        <v>207</v>
      </c>
    </row>
    <row r="169" spans="2:65" s="1" customFormat="1" ht="37.799999999999997" customHeight="1" x14ac:dyDescent="0.2">
      <c r="B169" s="137"/>
      <c r="C169" s="138" t="s">
        <v>344</v>
      </c>
      <c r="D169" s="196" t="s">
        <v>208</v>
      </c>
      <c r="E169" s="139" t="s">
        <v>452</v>
      </c>
      <c r="F169" s="140" t="s">
        <v>453</v>
      </c>
      <c r="G169" s="141" t="s">
        <v>269</v>
      </c>
      <c r="H169" s="142">
        <v>933.9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236</v>
      </c>
      <c r="AT169" s="150" t="s">
        <v>208</v>
      </c>
      <c r="AU169" s="150" t="s">
        <v>91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236</v>
      </c>
      <c r="BM169" s="150" t="s">
        <v>2320</v>
      </c>
    </row>
    <row r="170" spans="2:65" s="1" customFormat="1" ht="19.2" x14ac:dyDescent="0.2">
      <c r="B170" s="32"/>
      <c r="D170" s="153" t="s">
        <v>220</v>
      </c>
      <c r="F170" s="160" t="s">
        <v>446</v>
      </c>
      <c r="I170" s="161"/>
      <c r="L170" s="32"/>
      <c r="M170" s="162"/>
      <c r="T170" s="59"/>
      <c r="AT170" s="17" t="s">
        <v>220</v>
      </c>
      <c r="AU170" s="17" t="s">
        <v>91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2318</v>
      </c>
      <c r="H171" s="156">
        <v>845.6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72</v>
      </c>
      <c r="AY171" s="154" t="s">
        <v>207</v>
      </c>
    </row>
    <row r="172" spans="2:65" s="11" customFormat="1" x14ac:dyDescent="0.2">
      <c r="B172" s="152"/>
      <c r="D172" s="153" t="s">
        <v>214</v>
      </c>
      <c r="E172" s="154" t="s">
        <v>1</v>
      </c>
      <c r="F172" s="155" t="s">
        <v>2319</v>
      </c>
      <c r="H172" s="156">
        <v>88.3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29</v>
      </c>
      <c r="AX172" s="11" t="s">
        <v>72</v>
      </c>
      <c r="AY172" s="154" t="s">
        <v>207</v>
      </c>
    </row>
    <row r="173" spans="2:65" s="14" customFormat="1" x14ac:dyDescent="0.2">
      <c r="B173" s="178"/>
      <c r="D173" s="153" t="s">
        <v>214</v>
      </c>
      <c r="E173" s="179" t="s">
        <v>1</v>
      </c>
      <c r="F173" s="180" t="s">
        <v>243</v>
      </c>
      <c r="H173" s="181">
        <v>933.9</v>
      </c>
      <c r="I173" s="182"/>
      <c r="L173" s="178"/>
      <c r="M173" s="183"/>
      <c r="T173" s="184"/>
      <c r="AT173" s="179" t="s">
        <v>214</v>
      </c>
      <c r="AU173" s="179" t="s">
        <v>91</v>
      </c>
      <c r="AV173" s="14" t="s">
        <v>236</v>
      </c>
      <c r="AW173" s="14" t="s">
        <v>29</v>
      </c>
      <c r="AX173" s="14" t="s">
        <v>80</v>
      </c>
      <c r="AY173" s="179" t="s">
        <v>207</v>
      </c>
    </row>
    <row r="174" spans="2:65" s="1" customFormat="1" ht="44.25" customHeight="1" x14ac:dyDescent="0.2">
      <c r="B174" s="137"/>
      <c r="C174" s="138" t="s">
        <v>348</v>
      </c>
      <c r="D174" s="196" t="s">
        <v>208</v>
      </c>
      <c r="E174" s="139" t="s">
        <v>456</v>
      </c>
      <c r="F174" s="140" t="s">
        <v>457</v>
      </c>
      <c r="G174" s="141" t="s">
        <v>269</v>
      </c>
      <c r="H174" s="142">
        <v>20545.8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2321</v>
      </c>
    </row>
    <row r="175" spans="2:65" s="1" customFormat="1" ht="19.2" x14ac:dyDescent="0.2">
      <c r="B175" s="32"/>
      <c r="D175" s="153" t="s">
        <v>220</v>
      </c>
      <c r="F175" s="160" t="s">
        <v>639</v>
      </c>
      <c r="I175" s="161"/>
      <c r="L175" s="32"/>
      <c r="M175" s="162"/>
      <c r="T175" s="59"/>
      <c r="AT175" s="17" t="s">
        <v>220</v>
      </c>
      <c r="AU175" s="17" t="s">
        <v>91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2322</v>
      </c>
      <c r="H176" s="156">
        <v>18603.2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72</v>
      </c>
      <c r="AY176" s="154" t="s">
        <v>207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2323</v>
      </c>
      <c r="H177" s="156">
        <v>1942.6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72</v>
      </c>
      <c r="AY177" s="154" t="s">
        <v>207</v>
      </c>
    </row>
    <row r="178" spans="2:65" s="14" customFormat="1" x14ac:dyDescent="0.2">
      <c r="B178" s="178"/>
      <c r="D178" s="153" t="s">
        <v>214</v>
      </c>
      <c r="E178" s="179" t="s">
        <v>1</v>
      </c>
      <c r="F178" s="180" t="s">
        <v>243</v>
      </c>
      <c r="H178" s="181">
        <v>20545.8</v>
      </c>
      <c r="I178" s="182"/>
      <c r="L178" s="178"/>
      <c r="M178" s="183"/>
      <c r="T178" s="184"/>
      <c r="AT178" s="179" t="s">
        <v>214</v>
      </c>
      <c r="AU178" s="179" t="s">
        <v>91</v>
      </c>
      <c r="AV178" s="14" t="s">
        <v>236</v>
      </c>
      <c r="AW178" s="14" t="s">
        <v>29</v>
      </c>
      <c r="AX178" s="14" t="s">
        <v>80</v>
      </c>
      <c r="AY178" s="179" t="s">
        <v>207</v>
      </c>
    </row>
    <row r="179" spans="2:65" s="1" customFormat="1" ht="24.15" customHeight="1" x14ac:dyDescent="0.2">
      <c r="B179" s="137"/>
      <c r="C179" s="138" t="s">
        <v>354</v>
      </c>
      <c r="D179" s="196" t="s">
        <v>208</v>
      </c>
      <c r="E179" s="139" t="s">
        <v>462</v>
      </c>
      <c r="F179" s="140" t="s">
        <v>463</v>
      </c>
      <c r="G179" s="141" t="s">
        <v>269</v>
      </c>
      <c r="H179" s="142">
        <v>933.9</v>
      </c>
      <c r="I179" s="143"/>
      <c r="J179" s="144">
        <f>ROUND(I179*H179,2)</f>
        <v>0</v>
      </c>
      <c r="K179" s="145"/>
      <c r="L179" s="32"/>
      <c r="M179" s="146" t="s">
        <v>1</v>
      </c>
      <c r="N179" s="147" t="s">
        <v>38</v>
      </c>
      <c r="P179" s="148">
        <f>O179*H179</f>
        <v>0</v>
      </c>
      <c r="Q179" s="148">
        <v>0</v>
      </c>
      <c r="R179" s="148">
        <f>Q179*H179</f>
        <v>0</v>
      </c>
      <c r="S179" s="148">
        <v>0</v>
      </c>
      <c r="T179" s="149">
        <f>S179*H179</f>
        <v>0</v>
      </c>
      <c r="AR179" s="150" t="s">
        <v>236</v>
      </c>
      <c r="AT179" s="150" t="s">
        <v>208</v>
      </c>
      <c r="AU179" s="150" t="s">
        <v>91</v>
      </c>
      <c r="AY179" s="17" t="s">
        <v>207</v>
      </c>
      <c r="BE179" s="151">
        <f>IF(N179="základná",J179,0)</f>
        <v>0</v>
      </c>
      <c r="BF179" s="151">
        <f>IF(N179="znížená",J179,0)</f>
        <v>0</v>
      </c>
      <c r="BG179" s="151">
        <f>IF(N179="zákl. prenesená",J179,0)</f>
        <v>0</v>
      </c>
      <c r="BH179" s="151">
        <f>IF(N179="zníž. prenesená",J179,0)</f>
        <v>0</v>
      </c>
      <c r="BI179" s="151">
        <f>IF(N179="nulová",J179,0)</f>
        <v>0</v>
      </c>
      <c r="BJ179" s="17" t="s">
        <v>91</v>
      </c>
      <c r="BK179" s="151">
        <f>ROUND(I179*H179,2)</f>
        <v>0</v>
      </c>
      <c r="BL179" s="17" t="s">
        <v>236</v>
      </c>
      <c r="BM179" s="150" t="s">
        <v>2324</v>
      </c>
    </row>
    <row r="180" spans="2:65" s="1" customFormat="1" ht="19.2" x14ac:dyDescent="0.2">
      <c r="B180" s="32"/>
      <c r="D180" s="153" t="s">
        <v>220</v>
      </c>
      <c r="F180" s="160" t="s">
        <v>446</v>
      </c>
      <c r="I180" s="161"/>
      <c r="L180" s="32"/>
      <c r="M180" s="162"/>
      <c r="T180" s="59"/>
      <c r="AT180" s="17" t="s">
        <v>220</v>
      </c>
      <c r="AU180" s="17" t="s">
        <v>91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2318</v>
      </c>
      <c r="H181" s="156">
        <v>845.6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72</v>
      </c>
      <c r="AY181" s="154" t="s">
        <v>207</v>
      </c>
    </row>
    <row r="182" spans="2:65" s="11" customFormat="1" x14ac:dyDescent="0.2">
      <c r="B182" s="152"/>
      <c r="D182" s="153" t="s">
        <v>214</v>
      </c>
      <c r="E182" s="154" t="s">
        <v>1</v>
      </c>
      <c r="F182" s="155" t="s">
        <v>2319</v>
      </c>
      <c r="H182" s="156">
        <v>88.3</v>
      </c>
      <c r="I182" s="157"/>
      <c r="L182" s="152"/>
      <c r="M182" s="158"/>
      <c r="T182" s="159"/>
      <c r="AT182" s="154" t="s">
        <v>214</v>
      </c>
      <c r="AU182" s="154" t="s">
        <v>91</v>
      </c>
      <c r="AV182" s="11" t="s">
        <v>91</v>
      </c>
      <c r="AW182" s="11" t="s">
        <v>29</v>
      </c>
      <c r="AX182" s="11" t="s">
        <v>72</v>
      </c>
      <c r="AY182" s="154" t="s">
        <v>207</v>
      </c>
    </row>
    <row r="183" spans="2:65" s="14" customFormat="1" x14ac:dyDescent="0.2">
      <c r="B183" s="178"/>
      <c r="D183" s="153" t="s">
        <v>214</v>
      </c>
      <c r="E183" s="179" t="s">
        <v>1</v>
      </c>
      <c r="F183" s="180" t="s">
        <v>243</v>
      </c>
      <c r="H183" s="181">
        <v>933.9</v>
      </c>
      <c r="I183" s="182"/>
      <c r="L183" s="178"/>
      <c r="M183" s="183"/>
      <c r="T183" s="184"/>
      <c r="AT183" s="179" t="s">
        <v>214</v>
      </c>
      <c r="AU183" s="179" t="s">
        <v>91</v>
      </c>
      <c r="AV183" s="14" t="s">
        <v>236</v>
      </c>
      <c r="AW183" s="14" t="s">
        <v>29</v>
      </c>
      <c r="AX183" s="14" t="s">
        <v>80</v>
      </c>
      <c r="AY183" s="179" t="s">
        <v>207</v>
      </c>
    </row>
    <row r="184" spans="2:65" s="1" customFormat="1" ht="21.75" customHeight="1" x14ac:dyDescent="0.2">
      <c r="B184" s="137"/>
      <c r="C184" s="138" t="s">
        <v>358</v>
      </c>
      <c r="D184" s="193" t="s">
        <v>208</v>
      </c>
      <c r="E184" s="139" t="s">
        <v>437</v>
      </c>
      <c r="F184" s="140" t="s">
        <v>438</v>
      </c>
      <c r="G184" s="141" t="s">
        <v>269</v>
      </c>
      <c r="H184" s="142">
        <v>280.5</v>
      </c>
      <c r="I184" s="143"/>
      <c r="J184" s="144">
        <f>ROUND(I184*H184,2)</f>
        <v>0</v>
      </c>
      <c r="K184" s="145"/>
      <c r="L184" s="32"/>
      <c r="M184" s="146" t="s">
        <v>1</v>
      </c>
      <c r="N184" s="147" t="s">
        <v>38</v>
      </c>
      <c r="P184" s="148">
        <f>O184*H184</f>
        <v>0</v>
      </c>
      <c r="Q184" s="148">
        <v>0</v>
      </c>
      <c r="R184" s="148">
        <f>Q184*H184</f>
        <v>0</v>
      </c>
      <c r="S184" s="148">
        <v>0</v>
      </c>
      <c r="T184" s="149">
        <f>S184*H184</f>
        <v>0</v>
      </c>
      <c r="AR184" s="150" t="s">
        <v>236</v>
      </c>
      <c r="AT184" s="150" t="s">
        <v>208</v>
      </c>
      <c r="AU184" s="150" t="s">
        <v>91</v>
      </c>
      <c r="AY184" s="17" t="s">
        <v>207</v>
      </c>
      <c r="BE184" s="151">
        <f>IF(N184="základná",J184,0)</f>
        <v>0</v>
      </c>
      <c r="BF184" s="151">
        <f>IF(N184="znížená",J184,0)</f>
        <v>0</v>
      </c>
      <c r="BG184" s="151">
        <f>IF(N184="zákl. prenesená",J184,0)</f>
        <v>0</v>
      </c>
      <c r="BH184" s="151">
        <f>IF(N184="zníž. prenesená",J184,0)</f>
        <v>0</v>
      </c>
      <c r="BI184" s="151">
        <f>IF(N184="nulová",J184,0)</f>
        <v>0</v>
      </c>
      <c r="BJ184" s="17" t="s">
        <v>91</v>
      </c>
      <c r="BK184" s="151">
        <f>ROUND(I184*H184,2)</f>
        <v>0</v>
      </c>
      <c r="BL184" s="17" t="s">
        <v>236</v>
      </c>
      <c r="BM184" s="150" t="s">
        <v>2325</v>
      </c>
    </row>
    <row r="185" spans="2:65" s="1" customFormat="1" ht="28.8" x14ac:dyDescent="0.2">
      <c r="B185" s="32"/>
      <c r="D185" s="153" t="s">
        <v>220</v>
      </c>
      <c r="F185" s="160" t="s">
        <v>2326</v>
      </c>
      <c r="I185" s="161"/>
      <c r="L185" s="32"/>
      <c r="M185" s="162"/>
      <c r="T185" s="59"/>
      <c r="AT185" s="17" t="s">
        <v>220</v>
      </c>
      <c r="AU185" s="17" t="s">
        <v>91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2327</v>
      </c>
      <c r="H186" s="156">
        <v>280.5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80</v>
      </c>
      <c r="AY186" s="154" t="s">
        <v>207</v>
      </c>
    </row>
    <row r="187" spans="2:65" s="1" customFormat="1" ht="37.799999999999997" customHeight="1" x14ac:dyDescent="0.2">
      <c r="B187" s="137"/>
      <c r="C187" s="138" t="s">
        <v>362</v>
      </c>
      <c r="D187" s="192" t="s">
        <v>208</v>
      </c>
      <c r="E187" s="139" t="s">
        <v>1224</v>
      </c>
      <c r="F187" s="140" t="s">
        <v>1225</v>
      </c>
      <c r="G187" s="141" t="s">
        <v>269</v>
      </c>
      <c r="H187" s="142">
        <v>255.6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2328</v>
      </c>
    </row>
    <row r="188" spans="2:65" s="11" customFormat="1" x14ac:dyDescent="0.2">
      <c r="B188" s="152"/>
      <c r="D188" s="153" t="s">
        <v>214</v>
      </c>
      <c r="E188" s="154" t="s">
        <v>1</v>
      </c>
      <c r="F188" s="155" t="s">
        <v>2329</v>
      </c>
      <c r="H188" s="156">
        <v>255.6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80</v>
      </c>
      <c r="AY188" s="154" t="s">
        <v>207</v>
      </c>
    </row>
    <row r="189" spans="2:65" s="1" customFormat="1" ht="16.5" customHeight="1" x14ac:dyDescent="0.2">
      <c r="B189" s="137"/>
      <c r="C189" s="206" t="s">
        <v>366</v>
      </c>
      <c r="D189" s="217" t="s">
        <v>742</v>
      </c>
      <c r="E189" s="207" t="s">
        <v>1228</v>
      </c>
      <c r="F189" s="208" t="s">
        <v>1229</v>
      </c>
      <c r="G189" s="209" t="s">
        <v>469</v>
      </c>
      <c r="H189" s="210">
        <v>460.08</v>
      </c>
      <c r="I189" s="211"/>
      <c r="J189" s="212">
        <f>ROUND(I189*H189,2)</f>
        <v>0</v>
      </c>
      <c r="K189" s="213"/>
      <c r="L189" s="214"/>
      <c r="M189" s="215" t="s">
        <v>1</v>
      </c>
      <c r="N189" s="216" t="s">
        <v>38</v>
      </c>
      <c r="P189" s="148">
        <f>O189*H189</f>
        <v>0</v>
      </c>
      <c r="Q189" s="148">
        <v>1</v>
      </c>
      <c r="R189" s="148">
        <f>Q189*H189</f>
        <v>460.08</v>
      </c>
      <c r="S189" s="148">
        <v>0</v>
      </c>
      <c r="T189" s="149">
        <f>S189*H189</f>
        <v>0</v>
      </c>
      <c r="AR189" s="150" t="s">
        <v>320</v>
      </c>
      <c r="AT189" s="150" t="s">
        <v>742</v>
      </c>
      <c r="AU189" s="150" t="s">
        <v>91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236</v>
      </c>
      <c r="BM189" s="150" t="s">
        <v>2330</v>
      </c>
    </row>
    <row r="190" spans="2:65" s="11" customFormat="1" x14ac:dyDescent="0.2">
      <c r="B190" s="152"/>
      <c r="D190" s="153" t="s">
        <v>214</v>
      </c>
      <c r="E190" s="154" t="s">
        <v>1</v>
      </c>
      <c r="F190" s="155" t="s">
        <v>2331</v>
      </c>
      <c r="H190" s="156">
        <v>255.6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80</v>
      </c>
      <c r="AY190" s="154" t="s">
        <v>207</v>
      </c>
    </row>
    <row r="191" spans="2:65" s="11" customFormat="1" x14ac:dyDescent="0.2">
      <c r="B191" s="152"/>
      <c r="D191" s="153" t="s">
        <v>214</v>
      </c>
      <c r="F191" s="155" t="s">
        <v>2332</v>
      </c>
      <c r="H191" s="156">
        <v>460.08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3</v>
      </c>
      <c r="AX191" s="11" t="s">
        <v>80</v>
      </c>
      <c r="AY191" s="154" t="s">
        <v>207</v>
      </c>
    </row>
    <row r="192" spans="2:65" s="1" customFormat="1" ht="24.15" customHeight="1" x14ac:dyDescent="0.2">
      <c r="B192" s="137"/>
      <c r="C192" s="138" t="s">
        <v>372</v>
      </c>
      <c r="D192" s="192" t="s">
        <v>208</v>
      </c>
      <c r="E192" s="139" t="s">
        <v>738</v>
      </c>
      <c r="F192" s="140" t="s">
        <v>739</v>
      </c>
      <c r="G192" s="141" t="s">
        <v>269</v>
      </c>
      <c r="H192" s="142">
        <v>443.1</v>
      </c>
      <c r="I192" s="143"/>
      <c r="J192" s="144">
        <f>ROUND(I192*H192,2)</f>
        <v>0</v>
      </c>
      <c r="K192" s="145"/>
      <c r="L192" s="32"/>
      <c r="M192" s="146" t="s">
        <v>1</v>
      </c>
      <c r="N192" s="147" t="s">
        <v>38</v>
      </c>
      <c r="P192" s="148">
        <f>O192*H192</f>
        <v>0</v>
      </c>
      <c r="Q192" s="148">
        <v>0</v>
      </c>
      <c r="R192" s="148">
        <f>Q192*H192</f>
        <v>0</v>
      </c>
      <c r="S192" s="148">
        <v>0</v>
      </c>
      <c r="T192" s="149">
        <f>S192*H192</f>
        <v>0</v>
      </c>
      <c r="AR192" s="150" t="s">
        <v>236</v>
      </c>
      <c r="AT192" s="150" t="s">
        <v>208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2333</v>
      </c>
    </row>
    <row r="193" spans="2:65" s="11" customFormat="1" x14ac:dyDescent="0.2">
      <c r="B193" s="152"/>
      <c r="D193" s="153" t="s">
        <v>214</v>
      </c>
      <c r="E193" s="154" t="s">
        <v>1</v>
      </c>
      <c r="F193" s="155" t="s">
        <v>2334</v>
      </c>
      <c r="H193" s="156">
        <v>443.1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80</v>
      </c>
      <c r="AY193" s="154" t="s">
        <v>207</v>
      </c>
    </row>
    <row r="194" spans="2:65" s="1" customFormat="1" ht="16.5" customHeight="1" x14ac:dyDescent="0.2">
      <c r="B194" s="137"/>
      <c r="C194" s="206" t="s">
        <v>376</v>
      </c>
      <c r="D194" s="217" t="s">
        <v>742</v>
      </c>
      <c r="E194" s="207" t="s">
        <v>1235</v>
      </c>
      <c r="F194" s="208" t="s">
        <v>1236</v>
      </c>
      <c r="G194" s="209" t="s">
        <v>469</v>
      </c>
      <c r="H194" s="210">
        <v>797.58</v>
      </c>
      <c r="I194" s="211"/>
      <c r="J194" s="212">
        <f>ROUND(I194*H194,2)</f>
        <v>0</v>
      </c>
      <c r="K194" s="213"/>
      <c r="L194" s="214"/>
      <c r="M194" s="215" t="s">
        <v>1</v>
      </c>
      <c r="N194" s="216" t="s">
        <v>38</v>
      </c>
      <c r="P194" s="148">
        <f>O194*H194</f>
        <v>0</v>
      </c>
      <c r="Q194" s="148">
        <v>1</v>
      </c>
      <c r="R194" s="148">
        <f>Q194*H194</f>
        <v>797.58</v>
      </c>
      <c r="S194" s="148">
        <v>0</v>
      </c>
      <c r="T194" s="149">
        <f>S194*H194</f>
        <v>0</v>
      </c>
      <c r="AR194" s="150" t="s">
        <v>320</v>
      </c>
      <c r="AT194" s="150" t="s">
        <v>742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2335</v>
      </c>
    </row>
    <row r="195" spans="2:65" s="11" customFormat="1" x14ac:dyDescent="0.2">
      <c r="B195" s="152"/>
      <c r="D195" s="153" t="s">
        <v>214</v>
      </c>
      <c r="F195" s="155" t="s">
        <v>2336</v>
      </c>
      <c r="H195" s="156">
        <v>797.58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3</v>
      </c>
      <c r="AX195" s="11" t="s">
        <v>80</v>
      </c>
      <c r="AY195" s="154" t="s">
        <v>207</v>
      </c>
    </row>
    <row r="196" spans="2:65" s="1" customFormat="1" ht="16.5" customHeight="1" x14ac:dyDescent="0.2">
      <c r="B196" s="137"/>
      <c r="C196" s="138" t="s">
        <v>381</v>
      </c>
      <c r="D196" s="192" t="s">
        <v>208</v>
      </c>
      <c r="E196" s="139" t="s">
        <v>1505</v>
      </c>
      <c r="F196" s="140" t="s">
        <v>1506</v>
      </c>
      <c r="G196" s="141" t="s">
        <v>269</v>
      </c>
      <c r="H196" s="142">
        <v>1402.4</v>
      </c>
      <c r="I196" s="143"/>
      <c r="J196" s="144">
        <f>ROUND(I196*H196,2)</f>
        <v>0</v>
      </c>
      <c r="K196" s="145"/>
      <c r="L196" s="32"/>
      <c r="M196" s="146" t="s">
        <v>1</v>
      </c>
      <c r="N196" s="147" t="s">
        <v>38</v>
      </c>
      <c r="P196" s="148">
        <f>O196*H196</f>
        <v>0</v>
      </c>
      <c r="Q196" s="148">
        <v>0</v>
      </c>
      <c r="R196" s="148">
        <f>Q196*H196</f>
        <v>0</v>
      </c>
      <c r="S196" s="148">
        <v>0</v>
      </c>
      <c r="T196" s="149">
        <f>S196*H196</f>
        <v>0</v>
      </c>
      <c r="AR196" s="150" t="s">
        <v>236</v>
      </c>
      <c r="AT196" s="150" t="s">
        <v>208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2337</v>
      </c>
    </row>
    <row r="197" spans="2:65" s="11" customFormat="1" x14ac:dyDescent="0.2">
      <c r="B197" s="152"/>
      <c r="D197" s="153" t="s">
        <v>214</v>
      </c>
      <c r="E197" s="154" t="s">
        <v>1</v>
      </c>
      <c r="F197" s="155" t="s">
        <v>2338</v>
      </c>
      <c r="H197" s="156">
        <v>1402.4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29</v>
      </c>
      <c r="AX197" s="11" t="s">
        <v>80</v>
      </c>
      <c r="AY197" s="154" t="s">
        <v>207</v>
      </c>
    </row>
    <row r="198" spans="2:65" s="1" customFormat="1" ht="16.5" customHeight="1" x14ac:dyDescent="0.2">
      <c r="B198" s="137"/>
      <c r="C198" s="206" t="s">
        <v>7</v>
      </c>
      <c r="D198" s="217" t="s">
        <v>742</v>
      </c>
      <c r="E198" s="207" t="s">
        <v>1235</v>
      </c>
      <c r="F198" s="208" t="s">
        <v>1236</v>
      </c>
      <c r="G198" s="209" t="s">
        <v>469</v>
      </c>
      <c r="H198" s="210">
        <v>2524.3200000000002</v>
      </c>
      <c r="I198" s="211"/>
      <c r="J198" s="212">
        <f>ROUND(I198*H198,2)</f>
        <v>0</v>
      </c>
      <c r="K198" s="213"/>
      <c r="L198" s="214"/>
      <c r="M198" s="215" t="s">
        <v>1</v>
      </c>
      <c r="N198" s="216" t="s">
        <v>38</v>
      </c>
      <c r="P198" s="148">
        <f>O198*H198</f>
        <v>0</v>
      </c>
      <c r="Q198" s="148">
        <v>1</v>
      </c>
      <c r="R198" s="148">
        <f>Q198*H198</f>
        <v>2524.3200000000002</v>
      </c>
      <c r="S198" s="148">
        <v>0</v>
      </c>
      <c r="T198" s="149">
        <f>S198*H198</f>
        <v>0</v>
      </c>
      <c r="AR198" s="150" t="s">
        <v>320</v>
      </c>
      <c r="AT198" s="150" t="s">
        <v>742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2339</v>
      </c>
    </row>
    <row r="199" spans="2:65" s="11" customFormat="1" x14ac:dyDescent="0.2">
      <c r="B199" s="152"/>
      <c r="D199" s="153" t="s">
        <v>214</v>
      </c>
      <c r="F199" s="155" t="s">
        <v>2340</v>
      </c>
      <c r="H199" s="156">
        <v>2524.3200000000002</v>
      </c>
      <c r="I199" s="157"/>
      <c r="L199" s="152"/>
      <c r="M199" s="158"/>
      <c r="T199" s="159"/>
      <c r="AT199" s="154" t="s">
        <v>214</v>
      </c>
      <c r="AU199" s="154" t="s">
        <v>91</v>
      </c>
      <c r="AV199" s="11" t="s">
        <v>91</v>
      </c>
      <c r="AW199" s="11" t="s">
        <v>3</v>
      </c>
      <c r="AX199" s="11" t="s">
        <v>80</v>
      </c>
      <c r="AY199" s="154" t="s">
        <v>207</v>
      </c>
    </row>
    <row r="200" spans="2:65" s="1" customFormat="1" ht="24.15" customHeight="1" x14ac:dyDescent="0.2">
      <c r="B200" s="137"/>
      <c r="C200" s="138" t="s">
        <v>388</v>
      </c>
      <c r="D200" s="138" t="s">
        <v>208</v>
      </c>
      <c r="E200" s="139" t="s">
        <v>467</v>
      </c>
      <c r="F200" s="140" t="s">
        <v>468</v>
      </c>
      <c r="G200" s="141" t="s">
        <v>469</v>
      </c>
      <c r="H200" s="142">
        <v>1749.855</v>
      </c>
      <c r="I200" s="143"/>
      <c r="J200" s="144">
        <f>ROUND(I200*H200,2)</f>
        <v>0</v>
      </c>
      <c r="K200" s="145"/>
      <c r="L200" s="32"/>
      <c r="M200" s="146" t="s">
        <v>1</v>
      </c>
      <c r="N200" s="147" t="s">
        <v>38</v>
      </c>
      <c r="P200" s="148">
        <f>O200*H200</f>
        <v>0</v>
      </c>
      <c r="Q200" s="148">
        <v>0</v>
      </c>
      <c r="R200" s="148">
        <f>Q200*H200</f>
        <v>0</v>
      </c>
      <c r="S200" s="148">
        <v>0</v>
      </c>
      <c r="T200" s="149">
        <f>S200*H200</f>
        <v>0</v>
      </c>
      <c r="AR200" s="150" t="s">
        <v>236</v>
      </c>
      <c r="AT200" s="150" t="s">
        <v>208</v>
      </c>
      <c r="AU200" s="150" t="s">
        <v>91</v>
      </c>
      <c r="AY200" s="17" t="s">
        <v>207</v>
      </c>
      <c r="BE200" s="151">
        <f>IF(N200="základná",J200,0)</f>
        <v>0</v>
      </c>
      <c r="BF200" s="151">
        <f>IF(N200="znížená",J200,0)</f>
        <v>0</v>
      </c>
      <c r="BG200" s="151">
        <f>IF(N200="zákl. prenesená",J200,0)</f>
        <v>0</v>
      </c>
      <c r="BH200" s="151">
        <f>IF(N200="zníž. prenesená",J200,0)</f>
        <v>0</v>
      </c>
      <c r="BI200" s="151">
        <f>IF(N200="nulová",J200,0)</f>
        <v>0</v>
      </c>
      <c r="BJ200" s="17" t="s">
        <v>91</v>
      </c>
      <c r="BK200" s="151">
        <f>ROUND(I200*H200,2)</f>
        <v>0</v>
      </c>
      <c r="BL200" s="17" t="s">
        <v>236</v>
      </c>
      <c r="BM200" s="150" t="s">
        <v>2341</v>
      </c>
    </row>
    <row r="201" spans="2:65" s="11" customFormat="1" x14ac:dyDescent="0.2">
      <c r="B201" s="152"/>
      <c r="D201" s="153" t="s">
        <v>214</v>
      </c>
      <c r="E201" s="154" t="s">
        <v>1</v>
      </c>
      <c r="F201" s="155" t="s">
        <v>2342</v>
      </c>
      <c r="H201" s="156">
        <v>145.69499999999999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29</v>
      </c>
      <c r="AX201" s="11" t="s">
        <v>72</v>
      </c>
      <c r="AY201" s="154" t="s">
        <v>207</v>
      </c>
    </row>
    <row r="202" spans="2:65" s="11" customFormat="1" x14ac:dyDescent="0.2">
      <c r="B202" s="152"/>
      <c r="D202" s="153" t="s">
        <v>214</v>
      </c>
      <c r="E202" s="154" t="s">
        <v>1</v>
      </c>
      <c r="F202" s="155" t="s">
        <v>2343</v>
      </c>
      <c r="H202" s="156">
        <v>1522.08</v>
      </c>
      <c r="I202" s="157"/>
      <c r="L202" s="152"/>
      <c r="M202" s="158"/>
      <c r="T202" s="159"/>
      <c r="AT202" s="154" t="s">
        <v>214</v>
      </c>
      <c r="AU202" s="154" t="s">
        <v>91</v>
      </c>
      <c r="AV202" s="11" t="s">
        <v>91</v>
      </c>
      <c r="AW202" s="11" t="s">
        <v>29</v>
      </c>
      <c r="AX202" s="11" t="s">
        <v>72</v>
      </c>
      <c r="AY202" s="154" t="s">
        <v>207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2344</v>
      </c>
      <c r="H203" s="156">
        <v>82.08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72</v>
      </c>
      <c r="AY203" s="154" t="s">
        <v>207</v>
      </c>
    </row>
    <row r="204" spans="2:65" s="14" customFormat="1" x14ac:dyDescent="0.2">
      <c r="B204" s="178"/>
      <c r="D204" s="153" t="s">
        <v>214</v>
      </c>
      <c r="E204" s="179" t="s">
        <v>1</v>
      </c>
      <c r="F204" s="180" t="s">
        <v>243</v>
      </c>
      <c r="H204" s="181">
        <v>1749.855</v>
      </c>
      <c r="I204" s="182"/>
      <c r="L204" s="178"/>
      <c r="M204" s="183"/>
      <c r="T204" s="184"/>
      <c r="AT204" s="179" t="s">
        <v>214</v>
      </c>
      <c r="AU204" s="179" t="s">
        <v>91</v>
      </c>
      <c r="AV204" s="14" t="s">
        <v>236</v>
      </c>
      <c r="AW204" s="14" t="s">
        <v>29</v>
      </c>
      <c r="AX204" s="14" t="s">
        <v>80</v>
      </c>
      <c r="AY204" s="179" t="s">
        <v>207</v>
      </c>
    </row>
    <row r="205" spans="2:65" s="1" customFormat="1" ht="24.15" customHeight="1" x14ac:dyDescent="0.2">
      <c r="B205" s="137"/>
      <c r="C205" s="138" t="s">
        <v>391</v>
      </c>
      <c r="D205" s="197" t="s">
        <v>208</v>
      </c>
      <c r="E205" s="139" t="s">
        <v>756</v>
      </c>
      <c r="F205" s="140" t="s">
        <v>757</v>
      </c>
      <c r="G205" s="141" t="s">
        <v>269</v>
      </c>
      <c r="H205" s="142">
        <v>45.6</v>
      </c>
      <c r="I205" s="143"/>
      <c r="J205" s="144">
        <f>ROUND(I205*H205,2)</f>
        <v>0</v>
      </c>
      <c r="K205" s="145"/>
      <c r="L205" s="32"/>
      <c r="M205" s="146" t="s">
        <v>1</v>
      </c>
      <c r="N205" s="147" t="s">
        <v>38</v>
      </c>
      <c r="P205" s="148">
        <f>O205*H205</f>
        <v>0</v>
      </c>
      <c r="Q205" s="148">
        <v>0</v>
      </c>
      <c r="R205" s="148">
        <f>Q205*H205</f>
        <v>0</v>
      </c>
      <c r="S205" s="148">
        <v>0</v>
      </c>
      <c r="T205" s="149">
        <f>S205*H205</f>
        <v>0</v>
      </c>
      <c r="AR205" s="150" t="s">
        <v>236</v>
      </c>
      <c r="AT205" s="150" t="s">
        <v>208</v>
      </c>
      <c r="AU205" s="150" t="s">
        <v>91</v>
      </c>
      <c r="AY205" s="17" t="s">
        <v>207</v>
      </c>
      <c r="BE205" s="151">
        <f>IF(N205="základná",J205,0)</f>
        <v>0</v>
      </c>
      <c r="BF205" s="151">
        <f>IF(N205="znížená",J205,0)</f>
        <v>0</v>
      </c>
      <c r="BG205" s="151">
        <f>IF(N205="zákl. prenesená",J205,0)</f>
        <v>0</v>
      </c>
      <c r="BH205" s="151">
        <f>IF(N205="zníž. prenesená",J205,0)</f>
        <v>0</v>
      </c>
      <c r="BI205" s="151">
        <f>IF(N205="nulová",J205,0)</f>
        <v>0</v>
      </c>
      <c r="BJ205" s="17" t="s">
        <v>91</v>
      </c>
      <c r="BK205" s="151">
        <f>ROUND(I205*H205,2)</f>
        <v>0</v>
      </c>
      <c r="BL205" s="17" t="s">
        <v>236</v>
      </c>
      <c r="BM205" s="150" t="s">
        <v>2345</v>
      </c>
    </row>
    <row r="206" spans="2:65" s="1" customFormat="1" ht="19.2" x14ac:dyDescent="0.2">
      <c r="B206" s="32"/>
      <c r="D206" s="153" t="s">
        <v>220</v>
      </c>
      <c r="F206" s="160" t="s">
        <v>968</v>
      </c>
      <c r="I206" s="161"/>
      <c r="L206" s="32"/>
      <c r="M206" s="162"/>
      <c r="T206" s="59"/>
      <c r="AT206" s="17" t="s">
        <v>220</v>
      </c>
      <c r="AU206" s="17" t="s">
        <v>91</v>
      </c>
    </row>
    <row r="207" spans="2:65" s="11" customFormat="1" x14ac:dyDescent="0.2">
      <c r="B207" s="152"/>
      <c r="D207" s="153" t="s">
        <v>214</v>
      </c>
      <c r="E207" s="154" t="s">
        <v>1</v>
      </c>
      <c r="F207" s="155" t="s">
        <v>2346</v>
      </c>
      <c r="H207" s="156">
        <v>38.799999999999997</v>
      </c>
      <c r="I207" s="157"/>
      <c r="L207" s="152"/>
      <c r="M207" s="158"/>
      <c r="T207" s="159"/>
      <c r="AT207" s="154" t="s">
        <v>214</v>
      </c>
      <c r="AU207" s="154" t="s">
        <v>91</v>
      </c>
      <c r="AV207" s="11" t="s">
        <v>91</v>
      </c>
      <c r="AW207" s="11" t="s">
        <v>29</v>
      </c>
      <c r="AX207" s="11" t="s">
        <v>72</v>
      </c>
      <c r="AY207" s="154" t="s">
        <v>207</v>
      </c>
    </row>
    <row r="208" spans="2:65" s="11" customFormat="1" x14ac:dyDescent="0.2">
      <c r="B208" s="152"/>
      <c r="D208" s="153" t="s">
        <v>214</v>
      </c>
      <c r="E208" s="154" t="s">
        <v>1</v>
      </c>
      <c r="F208" s="155" t="s">
        <v>2347</v>
      </c>
      <c r="H208" s="156">
        <v>6.8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72</v>
      </c>
      <c r="AY208" s="154" t="s">
        <v>207</v>
      </c>
    </row>
    <row r="209" spans="2:65" s="14" customFormat="1" x14ac:dyDescent="0.2">
      <c r="B209" s="178"/>
      <c r="D209" s="153" t="s">
        <v>214</v>
      </c>
      <c r="E209" s="179" t="s">
        <v>1</v>
      </c>
      <c r="F209" s="180" t="s">
        <v>243</v>
      </c>
      <c r="H209" s="181">
        <v>45.6</v>
      </c>
      <c r="I209" s="182"/>
      <c r="L209" s="178"/>
      <c r="M209" s="183"/>
      <c r="T209" s="184"/>
      <c r="AT209" s="179" t="s">
        <v>214</v>
      </c>
      <c r="AU209" s="179" t="s">
        <v>91</v>
      </c>
      <c r="AV209" s="14" t="s">
        <v>236</v>
      </c>
      <c r="AW209" s="14" t="s">
        <v>29</v>
      </c>
      <c r="AX209" s="14" t="s">
        <v>80</v>
      </c>
      <c r="AY209" s="179" t="s">
        <v>207</v>
      </c>
    </row>
    <row r="210" spans="2:65" s="1" customFormat="1" ht="16.5" customHeight="1" x14ac:dyDescent="0.2">
      <c r="B210" s="137"/>
      <c r="C210" s="206" t="s">
        <v>396</v>
      </c>
      <c r="D210" s="219" t="s">
        <v>742</v>
      </c>
      <c r="E210" s="207" t="s">
        <v>1519</v>
      </c>
      <c r="F210" s="208" t="s">
        <v>762</v>
      </c>
      <c r="G210" s="209" t="s">
        <v>469</v>
      </c>
      <c r="H210" s="210">
        <v>73.331999999999994</v>
      </c>
      <c r="I210" s="211"/>
      <c r="J210" s="212">
        <f>ROUND(I210*H210,2)</f>
        <v>0</v>
      </c>
      <c r="K210" s="213"/>
      <c r="L210" s="214"/>
      <c r="M210" s="215" t="s">
        <v>1</v>
      </c>
      <c r="N210" s="216" t="s">
        <v>38</v>
      </c>
      <c r="P210" s="148">
        <f>O210*H210</f>
        <v>0</v>
      </c>
      <c r="Q210" s="148">
        <v>1</v>
      </c>
      <c r="R210" s="148">
        <f>Q210*H210</f>
        <v>73.331999999999994</v>
      </c>
      <c r="S210" s="148">
        <v>0</v>
      </c>
      <c r="T210" s="149">
        <f>S210*H210</f>
        <v>0</v>
      </c>
      <c r="AR210" s="150" t="s">
        <v>320</v>
      </c>
      <c r="AT210" s="150" t="s">
        <v>742</v>
      </c>
      <c r="AU210" s="150" t="s">
        <v>91</v>
      </c>
      <c r="AY210" s="17" t="s">
        <v>207</v>
      </c>
      <c r="BE210" s="151">
        <f>IF(N210="základná",J210,0)</f>
        <v>0</v>
      </c>
      <c r="BF210" s="151">
        <f>IF(N210="znížená",J210,0)</f>
        <v>0</v>
      </c>
      <c r="BG210" s="151">
        <f>IF(N210="zákl. prenesená",J210,0)</f>
        <v>0</v>
      </c>
      <c r="BH210" s="151">
        <f>IF(N210="zníž. prenesená",J210,0)</f>
        <v>0</v>
      </c>
      <c r="BI210" s="151">
        <f>IF(N210="nulová",J210,0)</f>
        <v>0</v>
      </c>
      <c r="BJ210" s="17" t="s">
        <v>91</v>
      </c>
      <c r="BK210" s="151">
        <f>ROUND(I210*H210,2)</f>
        <v>0</v>
      </c>
      <c r="BL210" s="17" t="s">
        <v>236</v>
      </c>
      <c r="BM210" s="150" t="s">
        <v>2348</v>
      </c>
    </row>
    <row r="211" spans="2:65" s="11" customFormat="1" x14ac:dyDescent="0.2">
      <c r="B211" s="152"/>
      <c r="D211" s="153" t="s">
        <v>214</v>
      </c>
      <c r="E211" s="154" t="s">
        <v>1</v>
      </c>
      <c r="F211" s="155" t="s">
        <v>2349</v>
      </c>
      <c r="H211" s="156">
        <v>38.799999999999997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80</v>
      </c>
      <c r="AY211" s="154" t="s">
        <v>207</v>
      </c>
    </row>
    <row r="212" spans="2:65" s="11" customFormat="1" x14ac:dyDescent="0.2">
      <c r="B212" s="152"/>
      <c r="D212" s="153" t="s">
        <v>214</v>
      </c>
      <c r="F212" s="155" t="s">
        <v>2350</v>
      </c>
      <c r="H212" s="156">
        <v>73.331999999999994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3</v>
      </c>
      <c r="AX212" s="11" t="s">
        <v>80</v>
      </c>
      <c r="AY212" s="154" t="s">
        <v>207</v>
      </c>
    </row>
    <row r="213" spans="2:65" s="1" customFormat="1" ht="16.5" customHeight="1" x14ac:dyDescent="0.2">
      <c r="B213" s="137"/>
      <c r="C213" s="206" t="s">
        <v>399</v>
      </c>
      <c r="D213" s="219" t="s">
        <v>742</v>
      </c>
      <c r="E213" s="207" t="s">
        <v>765</v>
      </c>
      <c r="F213" s="208" t="s">
        <v>766</v>
      </c>
      <c r="G213" s="209" t="s">
        <v>269</v>
      </c>
      <c r="H213" s="210">
        <v>6.8</v>
      </c>
      <c r="I213" s="211"/>
      <c r="J213" s="212">
        <f>ROUND(I213*H213,2)</f>
        <v>0</v>
      </c>
      <c r="K213" s="213"/>
      <c r="L213" s="214"/>
      <c r="M213" s="215" t="s">
        <v>1</v>
      </c>
      <c r="N213" s="216" t="s">
        <v>38</v>
      </c>
      <c r="P213" s="148">
        <f>O213*H213</f>
        <v>0</v>
      </c>
      <c r="Q213" s="148">
        <v>2.2599999999999998</v>
      </c>
      <c r="R213" s="148">
        <f>Q213*H213</f>
        <v>15.367999999999999</v>
      </c>
      <c r="S213" s="148">
        <v>0</v>
      </c>
      <c r="T213" s="149">
        <f>S213*H213</f>
        <v>0</v>
      </c>
      <c r="AR213" s="150" t="s">
        <v>320</v>
      </c>
      <c r="AT213" s="150" t="s">
        <v>742</v>
      </c>
      <c r="AU213" s="150" t="s">
        <v>91</v>
      </c>
      <c r="AY213" s="17" t="s">
        <v>207</v>
      </c>
      <c r="BE213" s="151">
        <f>IF(N213="základná",J213,0)</f>
        <v>0</v>
      </c>
      <c r="BF213" s="151">
        <f>IF(N213="znížená",J213,0)</f>
        <v>0</v>
      </c>
      <c r="BG213" s="151">
        <f>IF(N213="zákl. prenesená",J213,0)</f>
        <v>0</v>
      </c>
      <c r="BH213" s="151">
        <f>IF(N213="zníž. prenesená",J213,0)</f>
        <v>0</v>
      </c>
      <c r="BI213" s="151">
        <f>IF(N213="nulová",J213,0)</f>
        <v>0</v>
      </c>
      <c r="BJ213" s="17" t="s">
        <v>91</v>
      </c>
      <c r="BK213" s="151">
        <f>ROUND(I213*H213,2)</f>
        <v>0</v>
      </c>
      <c r="BL213" s="17" t="s">
        <v>236</v>
      </c>
      <c r="BM213" s="150" t="s">
        <v>2351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2352</v>
      </c>
      <c r="H214" s="156">
        <v>6.8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80</v>
      </c>
      <c r="AY214" s="154" t="s">
        <v>207</v>
      </c>
    </row>
    <row r="215" spans="2:65" s="1" customFormat="1" ht="24.15" customHeight="1" x14ac:dyDescent="0.2">
      <c r="B215" s="137"/>
      <c r="C215" s="138" t="s">
        <v>404</v>
      </c>
      <c r="D215" s="192" t="s">
        <v>208</v>
      </c>
      <c r="E215" s="139" t="s">
        <v>1254</v>
      </c>
      <c r="F215" s="140" t="s">
        <v>1255</v>
      </c>
      <c r="G215" s="141" t="s">
        <v>235</v>
      </c>
      <c r="H215" s="142">
        <v>1402.5</v>
      </c>
      <c r="I215" s="143"/>
      <c r="J215" s="144">
        <f>ROUND(I215*H215,2)</f>
        <v>0</v>
      </c>
      <c r="K215" s="145"/>
      <c r="L215" s="32"/>
      <c r="M215" s="146" t="s">
        <v>1</v>
      </c>
      <c r="N215" s="147" t="s">
        <v>38</v>
      </c>
      <c r="P215" s="148">
        <f>O215*H215</f>
        <v>0</v>
      </c>
      <c r="Q215" s="148">
        <v>0</v>
      </c>
      <c r="R215" s="148">
        <f>Q215*H215</f>
        <v>0</v>
      </c>
      <c r="S215" s="148">
        <v>0</v>
      </c>
      <c r="T215" s="149">
        <f>S215*H215</f>
        <v>0</v>
      </c>
      <c r="AR215" s="150" t="s">
        <v>236</v>
      </c>
      <c r="AT215" s="150" t="s">
        <v>208</v>
      </c>
      <c r="AU215" s="150" t="s">
        <v>91</v>
      </c>
      <c r="AY215" s="17" t="s">
        <v>207</v>
      </c>
      <c r="BE215" s="151">
        <f>IF(N215="základná",J215,0)</f>
        <v>0</v>
      </c>
      <c r="BF215" s="151">
        <f>IF(N215="znížená",J215,0)</f>
        <v>0</v>
      </c>
      <c r="BG215" s="151">
        <f>IF(N215="zákl. prenesená",J215,0)</f>
        <v>0</v>
      </c>
      <c r="BH215" s="151">
        <f>IF(N215="zníž. prenesená",J215,0)</f>
        <v>0</v>
      </c>
      <c r="BI215" s="151">
        <f>IF(N215="nulová",J215,0)</f>
        <v>0</v>
      </c>
      <c r="BJ215" s="17" t="s">
        <v>91</v>
      </c>
      <c r="BK215" s="151">
        <f>ROUND(I215*H215,2)</f>
        <v>0</v>
      </c>
      <c r="BL215" s="17" t="s">
        <v>236</v>
      </c>
      <c r="BM215" s="150" t="s">
        <v>2353</v>
      </c>
    </row>
    <row r="216" spans="2:65" s="11" customFormat="1" x14ac:dyDescent="0.2">
      <c r="B216" s="152"/>
      <c r="D216" s="153" t="s">
        <v>214</v>
      </c>
      <c r="E216" s="154" t="s">
        <v>1</v>
      </c>
      <c r="F216" s="155" t="s">
        <v>2354</v>
      </c>
      <c r="H216" s="156">
        <v>1402.5</v>
      </c>
      <c r="I216" s="157"/>
      <c r="L216" s="152"/>
      <c r="M216" s="158"/>
      <c r="T216" s="159"/>
      <c r="AT216" s="154" t="s">
        <v>214</v>
      </c>
      <c r="AU216" s="154" t="s">
        <v>91</v>
      </c>
      <c r="AV216" s="11" t="s">
        <v>91</v>
      </c>
      <c r="AW216" s="11" t="s">
        <v>29</v>
      </c>
      <c r="AX216" s="11" t="s">
        <v>80</v>
      </c>
      <c r="AY216" s="154" t="s">
        <v>207</v>
      </c>
    </row>
    <row r="217" spans="2:65" s="1" customFormat="1" ht="16.5" customHeight="1" x14ac:dyDescent="0.2">
      <c r="B217" s="137"/>
      <c r="C217" s="206" t="s">
        <v>407</v>
      </c>
      <c r="D217" s="217" t="s">
        <v>742</v>
      </c>
      <c r="E217" s="207" t="s">
        <v>1258</v>
      </c>
      <c r="F217" s="208" t="s">
        <v>1259</v>
      </c>
      <c r="G217" s="209" t="s">
        <v>611</v>
      </c>
      <c r="H217" s="210">
        <v>43.337000000000003</v>
      </c>
      <c r="I217" s="211"/>
      <c r="J217" s="212">
        <f>ROUND(I217*H217,2)</f>
        <v>0</v>
      </c>
      <c r="K217" s="213"/>
      <c r="L217" s="214"/>
      <c r="M217" s="215" t="s">
        <v>1</v>
      </c>
      <c r="N217" s="216" t="s">
        <v>38</v>
      </c>
      <c r="P217" s="148">
        <f>O217*H217</f>
        <v>0</v>
      </c>
      <c r="Q217" s="148">
        <v>1E-3</v>
      </c>
      <c r="R217" s="148">
        <f>Q217*H217</f>
        <v>4.3337000000000007E-2</v>
      </c>
      <c r="S217" s="148">
        <v>0</v>
      </c>
      <c r="T217" s="149">
        <f>S217*H217</f>
        <v>0</v>
      </c>
      <c r="AR217" s="150" t="s">
        <v>320</v>
      </c>
      <c r="AT217" s="150" t="s">
        <v>742</v>
      </c>
      <c r="AU217" s="150" t="s">
        <v>91</v>
      </c>
      <c r="AY217" s="17" t="s">
        <v>207</v>
      </c>
      <c r="BE217" s="151">
        <f>IF(N217="základná",J217,0)</f>
        <v>0</v>
      </c>
      <c r="BF217" s="151">
        <f>IF(N217="znížená",J217,0)</f>
        <v>0</v>
      </c>
      <c r="BG217" s="151">
        <f>IF(N217="zákl. prenesená",J217,0)</f>
        <v>0</v>
      </c>
      <c r="BH217" s="151">
        <f>IF(N217="zníž. prenesená",J217,0)</f>
        <v>0</v>
      </c>
      <c r="BI217" s="151">
        <f>IF(N217="nulová",J217,0)</f>
        <v>0</v>
      </c>
      <c r="BJ217" s="17" t="s">
        <v>91</v>
      </c>
      <c r="BK217" s="151">
        <f>ROUND(I217*H217,2)</f>
        <v>0</v>
      </c>
      <c r="BL217" s="17" t="s">
        <v>236</v>
      </c>
      <c r="BM217" s="150" t="s">
        <v>2355</v>
      </c>
    </row>
    <row r="218" spans="2:65" s="11" customFormat="1" x14ac:dyDescent="0.2">
      <c r="B218" s="152"/>
      <c r="D218" s="153" t="s">
        <v>214</v>
      </c>
      <c r="F218" s="155" t="s">
        <v>2356</v>
      </c>
      <c r="H218" s="156">
        <v>43.337000000000003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3</v>
      </c>
      <c r="AX218" s="11" t="s">
        <v>80</v>
      </c>
      <c r="AY218" s="154" t="s">
        <v>207</v>
      </c>
    </row>
    <row r="219" spans="2:65" s="1" customFormat="1" ht="21.75" customHeight="1" x14ac:dyDescent="0.2">
      <c r="B219" s="137"/>
      <c r="C219" s="138" t="s">
        <v>413</v>
      </c>
      <c r="D219" s="192" t="s">
        <v>208</v>
      </c>
      <c r="E219" s="139" t="s">
        <v>1262</v>
      </c>
      <c r="F219" s="140" t="s">
        <v>1263</v>
      </c>
      <c r="G219" s="141" t="s">
        <v>235</v>
      </c>
      <c r="H219" s="142">
        <v>2583.9</v>
      </c>
      <c r="I219" s="143"/>
      <c r="J219" s="144">
        <f>ROUND(I219*H219,2)</f>
        <v>0</v>
      </c>
      <c r="K219" s="145"/>
      <c r="L219" s="32"/>
      <c r="M219" s="146" t="s">
        <v>1</v>
      </c>
      <c r="N219" s="147" t="s">
        <v>38</v>
      </c>
      <c r="P219" s="148">
        <f>O219*H219</f>
        <v>0</v>
      </c>
      <c r="Q219" s="148">
        <v>0</v>
      </c>
      <c r="R219" s="148">
        <f>Q219*H219</f>
        <v>0</v>
      </c>
      <c r="S219" s="148">
        <v>0</v>
      </c>
      <c r="T219" s="149">
        <f>S219*H219</f>
        <v>0</v>
      </c>
      <c r="AR219" s="150" t="s">
        <v>236</v>
      </c>
      <c r="AT219" s="150" t="s">
        <v>208</v>
      </c>
      <c r="AU219" s="150" t="s">
        <v>91</v>
      </c>
      <c r="AY219" s="17" t="s">
        <v>207</v>
      </c>
      <c r="BE219" s="151">
        <f>IF(N219="základná",J219,0)</f>
        <v>0</v>
      </c>
      <c r="BF219" s="151">
        <f>IF(N219="znížená",J219,0)</f>
        <v>0</v>
      </c>
      <c r="BG219" s="151">
        <f>IF(N219="zákl. prenesená",J219,0)</f>
        <v>0</v>
      </c>
      <c r="BH219" s="151">
        <f>IF(N219="zníž. prenesená",J219,0)</f>
        <v>0</v>
      </c>
      <c r="BI219" s="151">
        <f>IF(N219="nulová",J219,0)</f>
        <v>0</v>
      </c>
      <c r="BJ219" s="17" t="s">
        <v>91</v>
      </c>
      <c r="BK219" s="151">
        <f>ROUND(I219*H219,2)</f>
        <v>0</v>
      </c>
      <c r="BL219" s="17" t="s">
        <v>236</v>
      </c>
      <c r="BM219" s="150" t="s">
        <v>2357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2358</v>
      </c>
      <c r="H220" s="156">
        <v>1687.8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2359</v>
      </c>
      <c r="H221" s="156">
        <v>303.8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1" customFormat="1" x14ac:dyDescent="0.2">
      <c r="B222" s="152"/>
      <c r="D222" s="153" t="s">
        <v>214</v>
      </c>
      <c r="E222" s="154" t="s">
        <v>1</v>
      </c>
      <c r="F222" s="155" t="s">
        <v>2360</v>
      </c>
      <c r="H222" s="156">
        <v>592.29999999999995</v>
      </c>
      <c r="I222" s="157"/>
      <c r="L222" s="152"/>
      <c r="M222" s="158"/>
      <c r="T222" s="159"/>
      <c r="AT222" s="154" t="s">
        <v>214</v>
      </c>
      <c r="AU222" s="154" t="s">
        <v>91</v>
      </c>
      <c r="AV222" s="11" t="s">
        <v>91</v>
      </c>
      <c r="AW222" s="11" t="s">
        <v>29</v>
      </c>
      <c r="AX222" s="11" t="s">
        <v>72</v>
      </c>
      <c r="AY222" s="154" t="s">
        <v>207</v>
      </c>
    </row>
    <row r="223" spans="2:65" s="14" customFormat="1" x14ac:dyDescent="0.2">
      <c r="B223" s="178"/>
      <c r="D223" s="153" t="s">
        <v>214</v>
      </c>
      <c r="E223" s="179" t="s">
        <v>1</v>
      </c>
      <c r="F223" s="180" t="s">
        <v>243</v>
      </c>
      <c r="H223" s="181">
        <v>2583.9</v>
      </c>
      <c r="I223" s="182"/>
      <c r="L223" s="178"/>
      <c r="M223" s="183"/>
      <c r="T223" s="184"/>
      <c r="AT223" s="179" t="s">
        <v>214</v>
      </c>
      <c r="AU223" s="179" t="s">
        <v>91</v>
      </c>
      <c r="AV223" s="14" t="s">
        <v>236</v>
      </c>
      <c r="AW223" s="14" t="s">
        <v>29</v>
      </c>
      <c r="AX223" s="14" t="s">
        <v>80</v>
      </c>
      <c r="AY223" s="179" t="s">
        <v>207</v>
      </c>
    </row>
    <row r="224" spans="2:65" s="1" customFormat="1" ht="24.15" customHeight="1" x14ac:dyDescent="0.2">
      <c r="B224" s="137"/>
      <c r="C224" s="138" t="s">
        <v>430</v>
      </c>
      <c r="D224" s="193" t="s">
        <v>208</v>
      </c>
      <c r="E224" s="139" t="s">
        <v>1541</v>
      </c>
      <c r="F224" s="140" t="s">
        <v>1542</v>
      </c>
      <c r="G224" s="141" t="s">
        <v>235</v>
      </c>
      <c r="H224" s="142">
        <v>1402.5</v>
      </c>
      <c r="I224" s="143"/>
      <c r="J224" s="144">
        <f>ROUND(I224*H224,2)</f>
        <v>0</v>
      </c>
      <c r="K224" s="145"/>
      <c r="L224" s="32"/>
      <c r="M224" s="146" t="s">
        <v>1</v>
      </c>
      <c r="N224" s="147" t="s">
        <v>38</v>
      </c>
      <c r="P224" s="148">
        <f>O224*H224</f>
        <v>0</v>
      </c>
      <c r="Q224" s="148">
        <v>0</v>
      </c>
      <c r="R224" s="148">
        <f>Q224*H224</f>
        <v>0</v>
      </c>
      <c r="S224" s="148">
        <v>0</v>
      </c>
      <c r="T224" s="149">
        <f>S224*H224</f>
        <v>0</v>
      </c>
      <c r="AR224" s="150" t="s">
        <v>236</v>
      </c>
      <c r="AT224" s="150" t="s">
        <v>208</v>
      </c>
      <c r="AU224" s="150" t="s">
        <v>91</v>
      </c>
      <c r="AY224" s="17" t="s">
        <v>207</v>
      </c>
      <c r="BE224" s="151">
        <f>IF(N224="základná",J224,0)</f>
        <v>0</v>
      </c>
      <c r="BF224" s="151">
        <f>IF(N224="znížená",J224,0)</f>
        <v>0</v>
      </c>
      <c r="BG224" s="151">
        <f>IF(N224="zákl. prenesená",J224,0)</f>
        <v>0</v>
      </c>
      <c r="BH224" s="151">
        <f>IF(N224="zníž. prenesená",J224,0)</f>
        <v>0</v>
      </c>
      <c r="BI224" s="151">
        <f>IF(N224="nulová",J224,0)</f>
        <v>0</v>
      </c>
      <c r="BJ224" s="17" t="s">
        <v>91</v>
      </c>
      <c r="BK224" s="151">
        <f>ROUND(I224*H224,2)</f>
        <v>0</v>
      </c>
      <c r="BL224" s="17" t="s">
        <v>236</v>
      </c>
      <c r="BM224" s="150" t="s">
        <v>2361</v>
      </c>
    </row>
    <row r="225" spans="2:65" s="1" customFormat="1" ht="19.2" x14ac:dyDescent="0.2">
      <c r="B225" s="32"/>
      <c r="D225" s="153" t="s">
        <v>220</v>
      </c>
      <c r="F225" s="160" t="s">
        <v>2362</v>
      </c>
      <c r="I225" s="161"/>
      <c r="L225" s="32"/>
      <c r="M225" s="162"/>
      <c r="T225" s="59"/>
      <c r="AT225" s="17" t="s">
        <v>220</v>
      </c>
      <c r="AU225" s="17" t="s">
        <v>91</v>
      </c>
    </row>
    <row r="226" spans="2:65" s="11" customFormat="1" ht="20.399999999999999" x14ac:dyDescent="0.2">
      <c r="B226" s="152"/>
      <c r="D226" s="153" t="s">
        <v>214</v>
      </c>
      <c r="E226" s="154" t="s">
        <v>1</v>
      </c>
      <c r="F226" s="155" t="s">
        <v>2363</v>
      </c>
      <c r="H226" s="156">
        <v>1402.5</v>
      </c>
      <c r="I226" s="157"/>
      <c r="L226" s="152"/>
      <c r="M226" s="158"/>
      <c r="T226" s="159"/>
      <c r="AT226" s="154" t="s">
        <v>214</v>
      </c>
      <c r="AU226" s="154" t="s">
        <v>91</v>
      </c>
      <c r="AV226" s="11" t="s">
        <v>91</v>
      </c>
      <c r="AW226" s="11" t="s">
        <v>29</v>
      </c>
      <c r="AX226" s="11" t="s">
        <v>80</v>
      </c>
      <c r="AY226" s="154" t="s">
        <v>207</v>
      </c>
    </row>
    <row r="227" spans="2:65" s="1" customFormat="1" ht="21.75" customHeight="1" x14ac:dyDescent="0.2">
      <c r="B227" s="137"/>
      <c r="C227" s="138" t="s">
        <v>436</v>
      </c>
      <c r="D227" s="193" t="s">
        <v>208</v>
      </c>
      <c r="E227" s="139" t="s">
        <v>977</v>
      </c>
      <c r="F227" s="140" t="s">
        <v>978</v>
      </c>
      <c r="G227" s="141" t="s">
        <v>269</v>
      </c>
      <c r="H227" s="142">
        <v>633.5</v>
      </c>
      <c r="I227" s="143"/>
      <c r="J227" s="144">
        <f>ROUND(I227*H227,2)</f>
        <v>0</v>
      </c>
      <c r="K227" s="145"/>
      <c r="L227" s="32"/>
      <c r="M227" s="146" t="s">
        <v>1</v>
      </c>
      <c r="N227" s="147" t="s">
        <v>38</v>
      </c>
      <c r="P227" s="148">
        <f>O227*H227</f>
        <v>0</v>
      </c>
      <c r="Q227" s="148">
        <v>0</v>
      </c>
      <c r="R227" s="148">
        <f>Q227*H227</f>
        <v>0</v>
      </c>
      <c r="S227" s="148">
        <v>0</v>
      </c>
      <c r="T227" s="149">
        <f>S227*H227</f>
        <v>0</v>
      </c>
      <c r="AR227" s="150" t="s">
        <v>236</v>
      </c>
      <c r="AT227" s="150" t="s">
        <v>208</v>
      </c>
      <c r="AU227" s="150" t="s">
        <v>91</v>
      </c>
      <c r="AY227" s="17" t="s">
        <v>207</v>
      </c>
      <c r="BE227" s="151">
        <f>IF(N227="základná",J227,0)</f>
        <v>0</v>
      </c>
      <c r="BF227" s="151">
        <f>IF(N227="znížená",J227,0)</f>
        <v>0</v>
      </c>
      <c r="BG227" s="151">
        <f>IF(N227="zákl. prenesená",J227,0)</f>
        <v>0</v>
      </c>
      <c r="BH227" s="151">
        <f>IF(N227="zníž. prenesená",J227,0)</f>
        <v>0</v>
      </c>
      <c r="BI227" s="151">
        <f>IF(N227="nulová",J227,0)</f>
        <v>0</v>
      </c>
      <c r="BJ227" s="17" t="s">
        <v>91</v>
      </c>
      <c r="BK227" s="151">
        <f>ROUND(I227*H227,2)</f>
        <v>0</v>
      </c>
      <c r="BL227" s="17" t="s">
        <v>236</v>
      </c>
      <c r="BM227" s="150" t="s">
        <v>2364</v>
      </c>
    </row>
    <row r="228" spans="2:65" s="1" customFormat="1" ht="19.2" x14ac:dyDescent="0.2">
      <c r="B228" s="32"/>
      <c r="D228" s="153" t="s">
        <v>220</v>
      </c>
      <c r="F228" s="160" t="s">
        <v>1547</v>
      </c>
      <c r="I228" s="161"/>
      <c r="L228" s="32"/>
      <c r="M228" s="162"/>
      <c r="T228" s="59"/>
      <c r="AT228" s="17" t="s">
        <v>220</v>
      </c>
      <c r="AU228" s="17" t="s">
        <v>91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2365</v>
      </c>
      <c r="H229" s="156">
        <v>633.5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80</v>
      </c>
      <c r="AY229" s="154" t="s">
        <v>207</v>
      </c>
    </row>
    <row r="230" spans="2:65" s="1" customFormat="1" ht="24.15" customHeight="1" x14ac:dyDescent="0.2">
      <c r="B230" s="137"/>
      <c r="C230" s="138" t="s">
        <v>442</v>
      </c>
      <c r="D230" s="192" t="s">
        <v>208</v>
      </c>
      <c r="E230" s="139" t="s">
        <v>1270</v>
      </c>
      <c r="F230" s="140" t="s">
        <v>1271</v>
      </c>
      <c r="G230" s="141" t="s">
        <v>235</v>
      </c>
      <c r="H230" s="142">
        <v>493.9</v>
      </c>
      <c r="I230" s="143"/>
      <c r="J230" s="144">
        <f>ROUND(I230*H230,2)</f>
        <v>0</v>
      </c>
      <c r="K230" s="145"/>
      <c r="L230" s="32"/>
      <c r="M230" s="146" t="s">
        <v>1</v>
      </c>
      <c r="N230" s="147" t="s">
        <v>38</v>
      </c>
      <c r="P230" s="148">
        <f>O230*H230</f>
        <v>0</v>
      </c>
      <c r="Q230" s="148">
        <v>0</v>
      </c>
      <c r="R230" s="148">
        <f>Q230*H230</f>
        <v>0</v>
      </c>
      <c r="S230" s="148">
        <v>0</v>
      </c>
      <c r="T230" s="149">
        <f>S230*H230</f>
        <v>0</v>
      </c>
      <c r="AR230" s="150" t="s">
        <v>236</v>
      </c>
      <c r="AT230" s="150" t="s">
        <v>208</v>
      </c>
      <c r="AU230" s="150" t="s">
        <v>91</v>
      </c>
      <c r="AY230" s="17" t="s">
        <v>207</v>
      </c>
      <c r="BE230" s="151">
        <f>IF(N230="základná",J230,0)</f>
        <v>0</v>
      </c>
      <c r="BF230" s="151">
        <f>IF(N230="znížená",J230,0)</f>
        <v>0</v>
      </c>
      <c r="BG230" s="151">
        <f>IF(N230="zákl. prenesená",J230,0)</f>
        <v>0</v>
      </c>
      <c r="BH230" s="151">
        <f>IF(N230="zníž. prenesená",J230,0)</f>
        <v>0</v>
      </c>
      <c r="BI230" s="151">
        <f>IF(N230="nulová",J230,0)</f>
        <v>0</v>
      </c>
      <c r="BJ230" s="17" t="s">
        <v>91</v>
      </c>
      <c r="BK230" s="151">
        <f>ROUND(I230*H230,2)</f>
        <v>0</v>
      </c>
      <c r="BL230" s="17" t="s">
        <v>236</v>
      </c>
      <c r="BM230" s="150" t="s">
        <v>2366</v>
      </c>
    </row>
    <row r="231" spans="2:65" s="11" customFormat="1" x14ac:dyDescent="0.2">
      <c r="B231" s="152"/>
      <c r="D231" s="153" t="s">
        <v>214</v>
      </c>
      <c r="E231" s="154" t="s">
        <v>1</v>
      </c>
      <c r="F231" s="155" t="s">
        <v>2367</v>
      </c>
      <c r="H231" s="156">
        <v>493.9</v>
      </c>
      <c r="I231" s="157"/>
      <c r="L231" s="152"/>
      <c r="M231" s="158"/>
      <c r="T231" s="159"/>
      <c r="AT231" s="154" t="s">
        <v>214</v>
      </c>
      <c r="AU231" s="154" t="s">
        <v>91</v>
      </c>
      <c r="AV231" s="11" t="s">
        <v>91</v>
      </c>
      <c r="AW231" s="11" t="s">
        <v>29</v>
      </c>
      <c r="AX231" s="11" t="s">
        <v>80</v>
      </c>
      <c r="AY231" s="154" t="s">
        <v>207</v>
      </c>
    </row>
    <row r="232" spans="2:65" s="1" customFormat="1" ht="16.5" customHeight="1" x14ac:dyDescent="0.2">
      <c r="B232" s="137"/>
      <c r="C232" s="138" t="s">
        <v>451</v>
      </c>
      <c r="D232" s="192" t="s">
        <v>208</v>
      </c>
      <c r="E232" s="139" t="s">
        <v>1555</v>
      </c>
      <c r="F232" s="140" t="s">
        <v>1556</v>
      </c>
      <c r="G232" s="141" t="s">
        <v>235</v>
      </c>
      <c r="H232" s="142">
        <v>13.5</v>
      </c>
      <c r="I232" s="143"/>
      <c r="J232" s="144">
        <f>ROUND(I232*H232,2)</f>
        <v>0</v>
      </c>
      <c r="K232" s="145"/>
      <c r="L232" s="32"/>
      <c r="M232" s="146" t="s">
        <v>1</v>
      </c>
      <c r="N232" s="147" t="s">
        <v>38</v>
      </c>
      <c r="P232" s="148">
        <f>O232*H232</f>
        <v>0</v>
      </c>
      <c r="Q232" s="148">
        <v>0</v>
      </c>
      <c r="R232" s="148">
        <f>Q232*H232</f>
        <v>0</v>
      </c>
      <c r="S232" s="148">
        <v>0</v>
      </c>
      <c r="T232" s="149">
        <f>S232*H232</f>
        <v>0</v>
      </c>
      <c r="AR232" s="150" t="s">
        <v>236</v>
      </c>
      <c r="AT232" s="150" t="s">
        <v>208</v>
      </c>
      <c r="AU232" s="150" t="s">
        <v>91</v>
      </c>
      <c r="AY232" s="17" t="s">
        <v>207</v>
      </c>
      <c r="BE232" s="151">
        <f>IF(N232="základná",J232,0)</f>
        <v>0</v>
      </c>
      <c r="BF232" s="151">
        <f>IF(N232="znížená",J232,0)</f>
        <v>0</v>
      </c>
      <c r="BG232" s="151">
        <f>IF(N232="zákl. prenesená",J232,0)</f>
        <v>0</v>
      </c>
      <c r="BH232" s="151">
        <f>IF(N232="zníž. prenesená",J232,0)</f>
        <v>0</v>
      </c>
      <c r="BI232" s="151">
        <f>IF(N232="nulová",J232,0)</f>
        <v>0</v>
      </c>
      <c r="BJ232" s="17" t="s">
        <v>91</v>
      </c>
      <c r="BK232" s="151">
        <f>ROUND(I232*H232,2)</f>
        <v>0</v>
      </c>
      <c r="BL232" s="17" t="s">
        <v>236</v>
      </c>
      <c r="BM232" s="150" t="s">
        <v>2368</v>
      </c>
    </row>
    <row r="233" spans="2:65" s="11" customFormat="1" x14ac:dyDescent="0.2">
      <c r="B233" s="152"/>
      <c r="D233" s="153" t="s">
        <v>214</v>
      </c>
      <c r="E233" s="154" t="s">
        <v>1</v>
      </c>
      <c r="F233" s="155" t="s">
        <v>2369</v>
      </c>
      <c r="H233" s="156">
        <v>13.5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29</v>
      </c>
      <c r="AX233" s="11" t="s">
        <v>80</v>
      </c>
      <c r="AY233" s="154" t="s">
        <v>207</v>
      </c>
    </row>
    <row r="234" spans="2:65" s="10" customFormat="1" ht="22.8" customHeight="1" x14ac:dyDescent="0.25">
      <c r="B234" s="127"/>
      <c r="D234" s="128" t="s">
        <v>71</v>
      </c>
      <c r="E234" s="170" t="s">
        <v>91</v>
      </c>
      <c r="F234" s="170" t="s">
        <v>784</v>
      </c>
      <c r="I234" s="130"/>
      <c r="J234" s="171">
        <f>BK234</f>
        <v>0</v>
      </c>
      <c r="L234" s="127"/>
      <c r="M234" s="132"/>
      <c r="P234" s="133">
        <f>SUM(P235:P244)</f>
        <v>0</v>
      </c>
      <c r="R234" s="133">
        <f>SUM(R235:R244)</f>
        <v>0.86486560000000012</v>
      </c>
      <c r="T234" s="134">
        <f>SUM(T235:T244)</f>
        <v>0</v>
      </c>
      <c r="AR234" s="128" t="s">
        <v>80</v>
      </c>
      <c r="AT234" s="135" t="s">
        <v>71</v>
      </c>
      <c r="AU234" s="135" t="s">
        <v>80</v>
      </c>
      <c r="AY234" s="128" t="s">
        <v>207</v>
      </c>
      <c r="BK234" s="136">
        <f>SUM(BK235:BK244)</f>
        <v>0</v>
      </c>
    </row>
    <row r="235" spans="2:65" s="1" customFormat="1" ht="33" customHeight="1" x14ac:dyDescent="0.2">
      <c r="B235" s="137"/>
      <c r="C235" s="138" t="s">
        <v>455</v>
      </c>
      <c r="D235" s="138" t="s">
        <v>208</v>
      </c>
      <c r="E235" s="139" t="s">
        <v>1559</v>
      </c>
      <c r="F235" s="140" t="s">
        <v>1560</v>
      </c>
      <c r="G235" s="141" t="s">
        <v>235</v>
      </c>
      <c r="H235" s="142">
        <v>317.89999999999998</v>
      </c>
      <c r="I235" s="143"/>
      <c r="J235" s="144">
        <f>ROUND(I235*H235,2)</f>
        <v>0</v>
      </c>
      <c r="K235" s="145"/>
      <c r="L235" s="32"/>
      <c r="M235" s="146" t="s">
        <v>1</v>
      </c>
      <c r="N235" s="147" t="s">
        <v>38</v>
      </c>
      <c r="P235" s="148">
        <f>O235*H235</f>
        <v>0</v>
      </c>
      <c r="Q235" s="148">
        <v>3.5E-4</v>
      </c>
      <c r="R235" s="148">
        <f>Q235*H235</f>
        <v>0.11126499999999999</v>
      </c>
      <c r="S235" s="148">
        <v>0</v>
      </c>
      <c r="T235" s="149">
        <f>S235*H235</f>
        <v>0</v>
      </c>
      <c r="AR235" s="150" t="s">
        <v>236</v>
      </c>
      <c r="AT235" s="150" t="s">
        <v>208</v>
      </c>
      <c r="AU235" s="150" t="s">
        <v>91</v>
      </c>
      <c r="AY235" s="17" t="s">
        <v>207</v>
      </c>
      <c r="BE235" s="151">
        <f>IF(N235="základná",J235,0)</f>
        <v>0</v>
      </c>
      <c r="BF235" s="151">
        <f>IF(N235="znížená",J235,0)</f>
        <v>0</v>
      </c>
      <c r="BG235" s="151">
        <f>IF(N235="zákl. prenesená",J235,0)</f>
        <v>0</v>
      </c>
      <c r="BH235" s="151">
        <f>IF(N235="zníž. prenesená",J235,0)</f>
        <v>0</v>
      </c>
      <c r="BI235" s="151">
        <f>IF(N235="nulová",J235,0)</f>
        <v>0</v>
      </c>
      <c r="BJ235" s="17" t="s">
        <v>91</v>
      </c>
      <c r="BK235" s="151">
        <f>ROUND(I235*H235,2)</f>
        <v>0</v>
      </c>
      <c r="BL235" s="17" t="s">
        <v>236</v>
      </c>
      <c r="BM235" s="150" t="s">
        <v>2370</v>
      </c>
    </row>
    <row r="236" spans="2:65" s="11" customFormat="1" x14ac:dyDescent="0.2">
      <c r="B236" s="152"/>
      <c r="D236" s="153" t="s">
        <v>214</v>
      </c>
      <c r="E236" s="154" t="s">
        <v>1</v>
      </c>
      <c r="F236" s="155" t="s">
        <v>2371</v>
      </c>
      <c r="H236" s="156">
        <v>317.89999999999998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80</v>
      </c>
      <c r="AY236" s="154" t="s">
        <v>207</v>
      </c>
    </row>
    <row r="237" spans="2:65" s="1" customFormat="1" ht="16.5" customHeight="1" x14ac:dyDescent="0.2">
      <c r="B237" s="137"/>
      <c r="C237" s="206" t="s">
        <v>461</v>
      </c>
      <c r="D237" s="206" t="s">
        <v>742</v>
      </c>
      <c r="E237" s="207" t="s">
        <v>1563</v>
      </c>
      <c r="F237" s="208" t="s">
        <v>1564</v>
      </c>
      <c r="G237" s="209" t="s">
        <v>235</v>
      </c>
      <c r="H237" s="210">
        <v>324.25799999999998</v>
      </c>
      <c r="I237" s="211"/>
      <c r="J237" s="212">
        <f>ROUND(I237*H237,2)</f>
        <v>0</v>
      </c>
      <c r="K237" s="213"/>
      <c r="L237" s="214"/>
      <c r="M237" s="215" t="s">
        <v>1</v>
      </c>
      <c r="N237" s="216" t="s">
        <v>38</v>
      </c>
      <c r="P237" s="148">
        <f>O237*H237</f>
        <v>0</v>
      </c>
      <c r="Q237" s="148">
        <v>2.9999999999999997E-4</v>
      </c>
      <c r="R237" s="148">
        <f>Q237*H237</f>
        <v>9.7277399999999986E-2</v>
      </c>
      <c r="S237" s="148">
        <v>0</v>
      </c>
      <c r="T237" s="149">
        <f>S237*H237</f>
        <v>0</v>
      </c>
      <c r="AR237" s="150" t="s">
        <v>320</v>
      </c>
      <c r="AT237" s="150" t="s">
        <v>742</v>
      </c>
      <c r="AU237" s="150" t="s">
        <v>91</v>
      </c>
      <c r="AY237" s="17" t="s">
        <v>207</v>
      </c>
      <c r="BE237" s="151">
        <f>IF(N237="základná",J237,0)</f>
        <v>0</v>
      </c>
      <c r="BF237" s="151">
        <f>IF(N237="znížená",J237,0)</f>
        <v>0</v>
      </c>
      <c r="BG237" s="151">
        <f>IF(N237="zákl. prenesená",J237,0)</f>
        <v>0</v>
      </c>
      <c r="BH237" s="151">
        <f>IF(N237="zníž. prenesená",J237,0)</f>
        <v>0</v>
      </c>
      <c r="BI237" s="151">
        <f>IF(N237="nulová",J237,0)</f>
        <v>0</v>
      </c>
      <c r="BJ237" s="17" t="s">
        <v>91</v>
      </c>
      <c r="BK237" s="151">
        <f>ROUND(I237*H237,2)</f>
        <v>0</v>
      </c>
      <c r="BL237" s="17" t="s">
        <v>236</v>
      </c>
      <c r="BM237" s="150" t="s">
        <v>2372</v>
      </c>
    </row>
    <row r="238" spans="2:65" s="11" customFormat="1" x14ac:dyDescent="0.2">
      <c r="B238" s="152"/>
      <c r="D238" s="153" t="s">
        <v>214</v>
      </c>
      <c r="F238" s="155" t="s">
        <v>2373</v>
      </c>
      <c r="H238" s="156">
        <v>324.25799999999998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3</v>
      </c>
      <c r="AX238" s="11" t="s">
        <v>80</v>
      </c>
      <c r="AY238" s="154" t="s">
        <v>207</v>
      </c>
    </row>
    <row r="239" spans="2:65" s="1" customFormat="1" ht="33" customHeight="1" x14ac:dyDescent="0.2">
      <c r="B239" s="137"/>
      <c r="C239" s="138" t="s">
        <v>466</v>
      </c>
      <c r="D239" s="192" t="s">
        <v>208</v>
      </c>
      <c r="E239" s="139" t="s">
        <v>785</v>
      </c>
      <c r="F239" s="140" t="s">
        <v>786</v>
      </c>
      <c r="G239" s="141" t="s">
        <v>235</v>
      </c>
      <c r="H239" s="142">
        <v>1174.9000000000001</v>
      </c>
      <c r="I239" s="143"/>
      <c r="J239" s="144">
        <f>ROUND(I239*H239,2)</f>
        <v>0</v>
      </c>
      <c r="K239" s="145"/>
      <c r="L239" s="32"/>
      <c r="M239" s="146" t="s">
        <v>1</v>
      </c>
      <c r="N239" s="147" t="s">
        <v>38</v>
      </c>
      <c r="P239" s="148">
        <f>O239*H239</f>
        <v>0</v>
      </c>
      <c r="Q239" s="148">
        <v>0</v>
      </c>
      <c r="R239" s="148">
        <f>Q239*H239</f>
        <v>0</v>
      </c>
      <c r="S239" s="148">
        <v>0</v>
      </c>
      <c r="T239" s="149">
        <f>S239*H239</f>
        <v>0</v>
      </c>
      <c r="AR239" s="150" t="s">
        <v>236</v>
      </c>
      <c r="AT239" s="150" t="s">
        <v>208</v>
      </c>
      <c r="AU239" s="150" t="s">
        <v>91</v>
      </c>
      <c r="AY239" s="17" t="s">
        <v>207</v>
      </c>
      <c r="BE239" s="151">
        <f>IF(N239="základná",J239,0)</f>
        <v>0</v>
      </c>
      <c r="BF239" s="151">
        <f>IF(N239="znížená",J239,0)</f>
        <v>0</v>
      </c>
      <c r="BG239" s="151">
        <f>IF(N239="zákl. prenesená",J239,0)</f>
        <v>0</v>
      </c>
      <c r="BH239" s="151">
        <f>IF(N239="zníž. prenesená",J239,0)</f>
        <v>0</v>
      </c>
      <c r="BI239" s="151">
        <f>IF(N239="nulová",J239,0)</f>
        <v>0</v>
      </c>
      <c r="BJ239" s="17" t="s">
        <v>91</v>
      </c>
      <c r="BK239" s="151">
        <f>ROUND(I239*H239,2)</f>
        <v>0</v>
      </c>
      <c r="BL239" s="17" t="s">
        <v>236</v>
      </c>
      <c r="BM239" s="150" t="s">
        <v>2374</v>
      </c>
    </row>
    <row r="240" spans="2:65" s="11" customFormat="1" x14ac:dyDescent="0.2">
      <c r="B240" s="152"/>
      <c r="D240" s="153" t="s">
        <v>214</v>
      </c>
      <c r="E240" s="154" t="s">
        <v>1</v>
      </c>
      <c r="F240" s="155" t="s">
        <v>2375</v>
      </c>
      <c r="H240" s="156">
        <v>1174.9000000000001</v>
      </c>
      <c r="I240" s="157"/>
      <c r="L240" s="152"/>
      <c r="M240" s="158"/>
      <c r="T240" s="159"/>
      <c r="AT240" s="154" t="s">
        <v>214</v>
      </c>
      <c r="AU240" s="154" t="s">
        <v>91</v>
      </c>
      <c r="AV240" s="11" t="s">
        <v>91</v>
      </c>
      <c r="AW240" s="11" t="s">
        <v>29</v>
      </c>
      <c r="AX240" s="11" t="s">
        <v>80</v>
      </c>
      <c r="AY240" s="154" t="s">
        <v>207</v>
      </c>
    </row>
    <row r="241" spans="2:65" s="1" customFormat="1" ht="24.15" customHeight="1" x14ac:dyDescent="0.2">
      <c r="B241" s="137"/>
      <c r="C241" s="138" t="s">
        <v>473</v>
      </c>
      <c r="D241" s="192" t="s">
        <v>208</v>
      </c>
      <c r="E241" s="139" t="s">
        <v>789</v>
      </c>
      <c r="F241" s="140" t="s">
        <v>790</v>
      </c>
      <c r="G241" s="141" t="s">
        <v>235</v>
      </c>
      <c r="H241" s="142">
        <v>2804.8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38</v>
      </c>
      <c r="P241" s="148">
        <f>O241*H241</f>
        <v>0</v>
      </c>
      <c r="Q241" s="148">
        <v>3.0000000000000001E-5</v>
      </c>
      <c r="R241" s="148">
        <f>Q241*H241</f>
        <v>8.414400000000001E-2</v>
      </c>
      <c r="S241" s="148">
        <v>0</v>
      </c>
      <c r="T241" s="149">
        <f>S241*H241</f>
        <v>0</v>
      </c>
      <c r="AR241" s="150" t="s">
        <v>236</v>
      </c>
      <c r="AT241" s="150" t="s">
        <v>208</v>
      </c>
      <c r="AU241" s="150" t="s">
        <v>91</v>
      </c>
      <c r="AY241" s="17" t="s">
        <v>207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91</v>
      </c>
      <c r="BK241" s="151">
        <f>ROUND(I241*H241,2)</f>
        <v>0</v>
      </c>
      <c r="BL241" s="17" t="s">
        <v>236</v>
      </c>
      <c r="BM241" s="150" t="s">
        <v>2376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2377</v>
      </c>
      <c r="H242" s="156">
        <v>2804.8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16.5" customHeight="1" x14ac:dyDescent="0.2">
      <c r="B243" s="137"/>
      <c r="C243" s="206" t="s">
        <v>479</v>
      </c>
      <c r="D243" s="217" t="s">
        <v>742</v>
      </c>
      <c r="E243" s="207" t="s">
        <v>1276</v>
      </c>
      <c r="F243" s="208" t="s">
        <v>1277</v>
      </c>
      <c r="G243" s="209" t="s">
        <v>235</v>
      </c>
      <c r="H243" s="210">
        <v>2860.8960000000002</v>
      </c>
      <c r="I243" s="211"/>
      <c r="J243" s="212">
        <f>ROUND(I243*H243,2)</f>
        <v>0</v>
      </c>
      <c r="K243" s="213"/>
      <c r="L243" s="214"/>
      <c r="M243" s="215" t="s">
        <v>1</v>
      </c>
      <c r="N243" s="216" t="s">
        <v>38</v>
      </c>
      <c r="P243" s="148">
        <f>O243*H243</f>
        <v>0</v>
      </c>
      <c r="Q243" s="148">
        <v>2.0000000000000001E-4</v>
      </c>
      <c r="R243" s="148">
        <f>Q243*H243</f>
        <v>0.57217920000000011</v>
      </c>
      <c r="S243" s="148">
        <v>0</v>
      </c>
      <c r="T243" s="149">
        <f>S243*H243</f>
        <v>0</v>
      </c>
      <c r="AR243" s="150" t="s">
        <v>320</v>
      </c>
      <c r="AT243" s="150" t="s">
        <v>742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2378</v>
      </c>
    </row>
    <row r="244" spans="2:65" s="11" customFormat="1" x14ac:dyDescent="0.2">
      <c r="B244" s="152"/>
      <c r="D244" s="153" t="s">
        <v>214</v>
      </c>
      <c r="F244" s="155" t="s">
        <v>2379</v>
      </c>
      <c r="H244" s="156">
        <v>2860.8960000000002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3</v>
      </c>
      <c r="AX244" s="11" t="s">
        <v>80</v>
      </c>
      <c r="AY244" s="154" t="s">
        <v>207</v>
      </c>
    </row>
    <row r="245" spans="2:65" s="10" customFormat="1" ht="22.8" customHeight="1" x14ac:dyDescent="0.25">
      <c r="B245" s="127"/>
      <c r="D245" s="128" t="s">
        <v>71</v>
      </c>
      <c r="E245" s="170" t="s">
        <v>275</v>
      </c>
      <c r="F245" s="170" t="s">
        <v>796</v>
      </c>
      <c r="I245" s="130"/>
      <c r="J245" s="171">
        <f>BK245</f>
        <v>0</v>
      </c>
      <c r="L245" s="127"/>
      <c r="M245" s="132"/>
      <c r="P245" s="133">
        <f>SUM(P246:P249)</f>
        <v>0</v>
      </c>
      <c r="R245" s="133">
        <f>SUM(R246:R249)</f>
        <v>4.3889999999999998E-2</v>
      </c>
      <c r="T245" s="134">
        <f>SUM(T246:T249)</f>
        <v>0</v>
      </c>
      <c r="AR245" s="128" t="s">
        <v>80</v>
      </c>
      <c r="AT245" s="135" t="s">
        <v>71</v>
      </c>
      <c r="AU245" s="135" t="s">
        <v>80</v>
      </c>
      <c r="AY245" s="128" t="s">
        <v>207</v>
      </c>
      <c r="BK245" s="136">
        <f>SUM(BK246:BK249)</f>
        <v>0</v>
      </c>
    </row>
    <row r="246" spans="2:65" s="1" customFormat="1" ht="16.5" customHeight="1" x14ac:dyDescent="0.2">
      <c r="B246" s="137"/>
      <c r="C246" s="138" t="s">
        <v>486</v>
      </c>
      <c r="D246" s="197" t="s">
        <v>208</v>
      </c>
      <c r="E246" s="139" t="s">
        <v>797</v>
      </c>
      <c r="F246" s="140" t="s">
        <v>798</v>
      </c>
      <c r="G246" s="141" t="s">
        <v>410</v>
      </c>
      <c r="H246" s="142">
        <v>57</v>
      </c>
      <c r="I246" s="143"/>
      <c r="J246" s="144">
        <f>ROUND(I246*H246,2)</f>
        <v>0</v>
      </c>
      <c r="K246" s="145"/>
      <c r="L246" s="32"/>
      <c r="M246" s="146" t="s">
        <v>1</v>
      </c>
      <c r="N246" s="147" t="s">
        <v>38</v>
      </c>
      <c r="P246" s="148">
        <f>O246*H246</f>
        <v>0</v>
      </c>
      <c r="Q246" s="148">
        <v>7.6999999999999996E-4</v>
      </c>
      <c r="R246" s="148">
        <f>Q246*H246</f>
        <v>4.3889999999999998E-2</v>
      </c>
      <c r="S246" s="148">
        <v>0</v>
      </c>
      <c r="T246" s="149">
        <f>S246*H246</f>
        <v>0</v>
      </c>
      <c r="AR246" s="150" t="s">
        <v>236</v>
      </c>
      <c r="AT246" s="150" t="s">
        <v>208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2380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2381</v>
      </c>
      <c r="H247" s="156">
        <v>28.5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72</v>
      </c>
      <c r="AY247" s="154" t="s">
        <v>207</v>
      </c>
    </row>
    <row r="248" spans="2:65" s="11" customFormat="1" x14ac:dyDescent="0.2">
      <c r="B248" s="152"/>
      <c r="D248" s="153" t="s">
        <v>214</v>
      </c>
      <c r="E248" s="154" t="s">
        <v>1</v>
      </c>
      <c r="F248" s="155" t="s">
        <v>2382</v>
      </c>
      <c r="H248" s="156">
        <v>28.5</v>
      </c>
      <c r="I248" s="157"/>
      <c r="L248" s="152"/>
      <c r="M248" s="158"/>
      <c r="T248" s="159"/>
      <c r="AT248" s="154" t="s">
        <v>214</v>
      </c>
      <c r="AU248" s="154" t="s">
        <v>91</v>
      </c>
      <c r="AV248" s="11" t="s">
        <v>91</v>
      </c>
      <c r="AW248" s="11" t="s">
        <v>29</v>
      </c>
      <c r="AX248" s="11" t="s">
        <v>72</v>
      </c>
      <c r="AY248" s="154" t="s">
        <v>207</v>
      </c>
    </row>
    <row r="249" spans="2:65" s="14" customFormat="1" x14ac:dyDescent="0.2">
      <c r="B249" s="178"/>
      <c r="D249" s="153" t="s">
        <v>214</v>
      </c>
      <c r="E249" s="179" t="s">
        <v>1</v>
      </c>
      <c r="F249" s="180" t="s">
        <v>243</v>
      </c>
      <c r="H249" s="181">
        <v>57</v>
      </c>
      <c r="I249" s="182"/>
      <c r="L249" s="178"/>
      <c r="M249" s="183"/>
      <c r="T249" s="184"/>
      <c r="AT249" s="179" t="s">
        <v>214</v>
      </c>
      <c r="AU249" s="179" t="s">
        <v>91</v>
      </c>
      <c r="AV249" s="14" t="s">
        <v>236</v>
      </c>
      <c r="AW249" s="14" t="s">
        <v>29</v>
      </c>
      <c r="AX249" s="14" t="s">
        <v>80</v>
      </c>
      <c r="AY249" s="179" t="s">
        <v>207</v>
      </c>
    </row>
    <row r="250" spans="2:65" s="10" customFormat="1" ht="22.8" customHeight="1" x14ac:dyDescent="0.25">
      <c r="B250" s="127"/>
      <c r="D250" s="128" t="s">
        <v>71</v>
      </c>
      <c r="E250" s="170" t="s">
        <v>236</v>
      </c>
      <c r="F250" s="170" t="s">
        <v>1000</v>
      </c>
      <c r="I250" s="130"/>
      <c r="J250" s="171">
        <f>BK250</f>
        <v>0</v>
      </c>
      <c r="L250" s="127"/>
      <c r="M250" s="132"/>
      <c r="P250" s="133">
        <f>SUM(P251:P254)</f>
        <v>0</v>
      </c>
      <c r="R250" s="133">
        <f>SUM(R251:R254)</f>
        <v>201.633498</v>
      </c>
      <c r="T250" s="134">
        <f>SUM(T251:T254)</f>
        <v>0</v>
      </c>
      <c r="AR250" s="128" t="s">
        <v>80</v>
      </c>
      <c r="AT250" s="135" t="s">
        <v>71</v>
      </c>
      <c r="AU250" s="135" t="s">
        <v>80</v>
      </c>
      <c r="AY250" s="128" t="s">
        <v>207</v>
      </c>
      <c r="BK250" s="136">
        <f>SUM(BK251:BK254)</f>
        <v>0</v>
      </c>
    </row>
    <row r="251" spans="2:65" s="1" customFormat="1" ht="24.15" customHeight="1" x14ac:dyDescent="0.2">
      <c r="B251" s="137"/>
      <c r="C251" s="138" t="s">
        <v>491</v>
      </c>
      <c r="D251" s="138" t="s">
        <v>208</v>
      </c>
      <c r="E251" s="139" t="s">
        <v>1593</v>
      </c>
      <c r="F251" s="140" t="s">
        <v>1594</v>
      </c>
      <c r="G251" s="141" t="s">
        <v>269</v>
      </c>
      <c r="H251" s="142">
        <v>56.1</v>
      </c>
      <c r="I251" s="143"/>
      <c r="J251" s="144">
        <f>ROUND(I251*H251,2)</f>
        <v>0</v>
      </c>
      <c r="K251" s="145"/>
      <c r="L251" s="32"/>
      <c r="M251" s="146" t="s">
        <v>1</v>
      </c>
      <c r="N251" s="147" t="s">
        <v>38</v>
      </c>
      <c r="P251" s="148">
        <f>O251*H251</f>
        <v>0</v>
      </c>
      <c r="Q251" s="148">
        <v>1.7034</v>
      </c>
      <c r="R251" s="148">
        <f>Q251*H251</f>
        <v>95.56074000000001</v>
      </c>
      <c r="S251" s="148">
        <v>0</v>
      </c>
      <c r="T251" s="149">
        <f>S251*H251</f>
        <v>0</v>
      </c>
      <c r="AR251" s="150" t="s">
        <v>236</v>
      </c>
      <c r="AT251" s="150" t="s">
        <v>208</v>
      </c>
      <c r="AU251" s="150" t="s">
        <v>91</v>
      </c>
      <c r="AY251" s="17" t="s">
        <v>207</v>
      </c>
      <c r="BE251" s="151">
        <f>IF(N251="základná",J251,0)</f>
        <v>0</v>
      </c>
      <c r="BF251" s="151">
        <f>IF(N251="znížená",J251,0)</f>
        <v>0</v>
      </c>
      <c r="BG251" s="151">
        <f>IF(N251="zákl. prenesená",J251,0)</f>
        <v>0</v>
      </c>
      <c r="BH251" s="151">
        <f>IF(N251="zníž. prenesená",J251,0)</f>
        <v>0</v>
      </c>
      <c r="BI251" s="151">
        <f>IF(N251="nulová",J251,0)</f>
        <v>0</v>
      </c>
      <c r="BJ251" s="17" t="s">
        <v>91</v>
      </c>
      <c r="BK251" s="151">
        <f>ROUND(I251*H251,2)</f>
        <v>0</v>
      </c>
      <c r="BL251" s="17" t="s">
        <v>236</v>
      </c>
      <c r="BM251" s="150" t="s">
        <v>2383</v>
      </c>
    </row>
    <row r="252" spans="2:65" s="11" customFormat="1" x14ac:dyDescent="0.2">
      <c r="B252" s="152"/>
      <c r="D252" s="153" t="s">
        <v>214</v>
      </c>
      <c r="E252" s="154" t="s">
        <v>1</v>
      </c>
      <c r="F252" s="155" t="s">
        <v>2384</v>
      </c>
      <c r="H252" s="156">
        <v>56.1</v>
      </c>
      <c r="I252" s="157"/>
      <c r="L252" s="152"/>
      <c r="M252" s="158"/>
      <c r="T252" s="159"/>
      <c r="AT252" s="154" t="s">
        <v>214</v>
      </c>
      <c r="AU252" s="154" t="s">
        <v>91</v>
      </c>
      <c r="AV252" s="11" t="s">
        <v>91</v>
      </c>
      <c r="AW252" s="11" t="s">
        <v>29</v>
      </c>
      <c r="AX252" s="11" t="s">
        <v>80</v>
      </c>
      <c r="AY252" s="154" t="s">
        <v>207</v>
      </c>
    </row>
    <row r="253" spans="2:65" s="1" customFormat="1" ht="24.15" customHeight="1" x14ac:dyDescent="0.2">
      <c r="B253" s="137"/>
      <c r="C253" s="138" t="s">
        <v>496</v>
      </c>
      <c r="D253" s="138" t="s">
        <v>208</v>
      </c>
      <c r="E253" s="139" t="s">
        <v>1597</v>
      </c>
      <c r="F253" s="140" t="s">
        <v>1598</v>
      </c>
      <c r="G253" s="141" t="s">
        <v>269</v>
      </c>
      <c r="H253" s="142">
        <v>56.1</v>
      </c>
      <c r="I253" s="143"/>
      <c r="J253" s="144">
        <f>ROUND(I253*H253,2)</f>
        <v>0</v>
      </c>
      <c r="K253" s="145"/>
      <c r="L253" s="32"/>
      <c r="M253" s="146" t="s">
        <v>1</v>
      </c>
      <c r="N253" s="147" t="s">
        <v>38</v>
      </c>
      <c r="P253" s="148">
        <f>O253*H253</f>
        <v>0</v>
      </c>
      <c r="Q253" s="148">
        <v>1.8907799999999999</v>
      </c>
      <c r="R253" s="148">
        <f>Q253*H253</f>
        <v>106.07275799999999</v>
      </c>
      <c r="S253" s="148">
        <v>0</v>
      </c>
      <c r="T253" s="149">
        <f>S253*H253</f>
        <v>0</v>
      </c>
      <c r="AR253" s="150" t="s">
        <v>236</v>
      </c>
      <c r="AT253" s="150" t="s">
        <v>208</v>
      </c>
      <c r="AU253" s="150" t="s">
        <v>91</v>
      </c>
      <c r="AY253" s="17" t="s">
        <v>207</v>
      </c>
      <c r="BE253" s="151">
        <f>IF(N253="základná",J253,0)</f>
        <v>0</v>
      </c>
      <c r="BF253" s="151">
        <f>IF(N253="znížená",J253,0)</f>
        <v>0</v>
      </c>
      <c r="BG253" s="151">
        <f>IF(N253="zákl. prenesená",J253,0)</f>
        <v>0</v>
      </c>
      <c r="BH253" s="151">
        <f>IF(N253="zníž. prenesená",J253,0)</f>
        <v>0</v>
      </c>
      <c r="BI253" s="151">
        <f>IF(N253="nulová",J253,0)</f>
        <v>0</v>
      </c>
      <c r="BJ253" s="17" t="s">
        <v>91</v>
      </c>
      <c r="BK253" s="151">
        <f>ROUND(I253*H253,2)</f>
        <v>0</v>
      </c>
      <c r="BL253" s="17" t="s">
        <v>236</v>
      </c>
      <c r="BM253" s="150" t="s">
        <v>2385</v>
      </c>
    </row>
    <row r="254" spans="2:65" s="11" customFormat="1" x14ac:dyDescent="0.2">
      <c r="B254" s="152"/>
      <c r="D254" s="153" t="s">
        <v>214</v>
      </c>
      <c r="E254" s="154" t="s">
        <v>1</v>
      </c>
      <c r="F254" s="155" t="s">
        <v>2384</v>
      </c>
      <c r="H254" s="156">
        <v>56.1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29</v>
      </c>
      <c r="AX254" s="11" t="s">
        <v>80</v>
      </c>
      <c r="AY254" s="154" t="s">
        <v>207</v>
      </c>
    </row>
    <row r="255" spans="2:65" s="10" customFormat="1" ht="22.8" customHeight="1" x14ac:dyDescent="0.25">
      <c r="B255" s="127"/>
      <c r="D255" s="128" t="s">
        <v>71</v>
      </c>
      <c r="E255" s="170" t="s">
        <v>206</v>
      </c>
      <c r="F255" s="170" t="s">
        <v>811</v>
      </c>
      <c r="I255" s="130"/>
      <c r="J255" s="171">
        <f>BK255</f>
        <v>0</v>
      </c>
      <c r="L255" s="127"/>
      <c r="M255" s="132"/>
      <c r="P255" s="133">
        <f>SUM(P256:P283)</f>
        <v>0</v>
      </c>
      <c r="R255" s="133">
        <f>SUM(R256:R283)</f>
        <v>4233.6362900000004</v>
      </c>
      <c r="T255" s="134">
        <f>SUM(T256:T283)</f>
        <v>0</v>
      </c>
      <c r="AR255" s="128" t="s">
        <v>80</v>
      </c>
      <c r="AT255" s="135" t="s">
        <v>71</v>
      </c>
      <c r="AU255" s="135" t="s">
        <v>80</v>
      </c>
      <c r="AY255" s="128" t="s">
        <v>207</v>
      </c>
      <c r="BK255" s="136">
        <f>SUM(BK256:BK283)</f>
        <v>0</v>
      </c>
    </row>
    <row r="256" spans="2:65" s="1" customFormat="1" ht="24.15" customHeight="1" x14ac:dyDescent="0.2">
      <c r="B256" s="137"/>
      <c r="C256" s="138" t="s">
        <v>499</v>
      </c>
      <c r="D256" s="194" t="s">
        <v>208</v>
      </c>
      <c r="E256" s="139" t="s">
        <v>2386</v>
      </c>
      <c r="F256" s="140" t="s">
        <v>2387</v>
      </c>
      <c r="G256" s="141" t="s">
        <v>235</v>
      </c>
      <c r="H256" s="142">
        <v>896.1</v>
      </c>
      <c r="I256" s="143"/>
      <c r="J256" s="144">
        <f>ROUND(I256*H256,2)</f>
        <v>0</v>
      </c>
      <c r="K256" s="145"/>
      <c r="L256" s="32"/>
      <c r="M256" s="146" t="s">
        <v>1</v>
      </c>
      <c r="N256" s="147" t="s">
        <v>38</v>
      </c>
      <c r="P256" s="148">
        <f>O256*H256</f>
        <v>0</v>
      </c>
      <c r="Q256" s="148">
        <v>0.41399999999999998</v>
      </c>
      <c r="R256" s="148">
        <f>Q256*H256</f>
        <v>370.98539999999997</v>
      </c>
      <c r="S256" s="148">
        <v>0</v>
      </c>
      <c r="T256" s="149">
        <f>S256*H256</f>
        <v>0</v>
      </c>
      <c r="AR256" s="150" t="s">
        <v>236</v>
      </c>
      <c r="AT256" s="150" t="s">
        <v>208</v>
      </c>
      <c r="AU256" s="150" t="s">
        <v>91</v>
      </c>
      <c r="AY256" s="17" t="s">
        <v>207</v>
      </c>
      <c r="BE256" s="151">
        <f>IF(N256="základná",J256,0)</f>
        <v>0</v>
      </c>
      <c r="BF256" s="151">
        <f>IF(N256="znížená",J256,0)</f>
        <v>0</v>
      </c>
      <c r="BG256" s="151">
        <f>IF(N256="zákl. prenesená",J256,0)</f>
        <v>0</v>
      </c>
      <c r="BH256" s="151">
        <f>IF(N256="zníž. prenesená",J256,0)</f>
        <v>0</v>
      </c>
      <c r="BI256" s="151">
        <f>IF(N256="nulová",J256,0)</f>
        <v>0</v>
      </c>
      <c r="BJ256" s="17" t="s">
        <v>91</v>
      </c>
      <c r="BK256" s="151">
        <f>ROUND(I256*H256,2)</f>
        <v>0</v>
      </c>
      <c r="BL256" s="17" t="s">
        <v>236</v>
      </c>
      <c r="BM256" s="150" t="s">
        <v>2388</v>
      </c>
    </row>
    <row r="257" spans="2:65" s="11" customFormat="1" x14ac:dyDescent="0.2">
      <c r="B257" s="152"/>
      <c r="D257" s="153" t="s">
        <v>214</v>
      </c>
      <c r="E257" s="154" t="s">
        <v>1</v>
      </c>
      <c r="F257" s="155" t="s">
        <v>2389</v>
      </c>
      <c r="H257" s="156">
        <v>896.1</v>
      </c>
      <c r="I257" s="157"/>
      <c r="L257" s="152"/>
      <c r="M257" s="158"/>
      <c r="T257" s="159"/>
      <c r="AT257" s="154" t="s">
        <v>214</v>
      </c>
      <c r="AU257" s="154" t="s">
        <v>91</v>
      </c>
      <c r="AV257" s="11" t="s">
        <v>91</v>
      </c>
      <c r="AW257" s="11" t="s">
        <v>29</v>
      </c>
      <c r="AX257" s="11" t="s">
        <v>80</v>
      </c>
      <c r="AY257" s="154" t="s">
        <v>207</v>
      </c>
    </row>
    <row r="258" spans="2:65" s="1" customFormat="1" ht="24.15" customHeight="1" x14ac:dyDescent="0.2">
      <c r="B258" s="137"/>
      <c r="C258" s="138" t="s">
        <v>507</v>
      </c>
      <c r="D258" s="198" t="s">
        <v>208</v>
      </c>
      <c r="E258" s="139" t="s">
        <v>812</v>
      </c>
      <c r="F258" s="140" t="s">
        <v>813</v>
      </c>
      <c r="G258" s="141" t="s">
        <v>235</v>
      </c>
      <c r="H258" s="142">
        <v>1592.2</v>
      </c>
      <c r="I258" s="143"/>
      <c r="J258" s="144">
        <f>ROUND(I258*H258,2)</f>
        <v>0</v>
      </c>
      <c r="K258" s="145"/>
      <c r="L258" s="32"/>
      <c r="M258" s="146" t="s">
        <v>1</v>
      </c>
      <c r="N258" s="147" t="s">
        <v>38</v>
      </c>
      <c r="P258" s="148">
        <f>O258*H258</f>
        <v>0</v>
      </c>
      <c r="Q258" s="148">
        <v>0.46</v>
      </c>
      <c r="R258" s="148">
        <f>Q258*H258</f>
        <v>732.41200000000003</v>
      </c>
      <c r="S258" s="148">
        <v>0</v>
      </c>
      <c r="T258" s="149">
        <f>S258*H258</f>
        <v>0</v>
      </c>
      <c r="AR258" s="150" t="s">
        <v>236</v>
      </c>
      <c r="AT258" s="150" t="s">
        <v>208</v>
      </c>
      <c r="AU258" s="150" t="s">
        <v>91</v>
      </c>
      <c r="AY258" s="17" t="s">
        <v>207</v>
      </c>
      <c r="BE258" s="151">
        <f>IF(N258="základná",J258,0)</f>
        <v>0</v>
      </c>
      <c r="BF258" s="151">
        <f>IF(N258="znížená",J258,0)</f>
        <v>0</v>
      </c>
      <c r="BG258" s="151">
        <f>IF(N258="zákl. prenesená",J258,0)</f>
        <v>0</v>
      </c>
      <c r="BH258" s="151">
        <f>IF(N258="zníž. prenesená",J258,0)</f>
        <v>0</v>
      </c>
      <c r="BI258" s="151">
        <f>IF(N258="nulová",J258,0)</f>
        <v>0</v>
      </c>
      <c r="BJ258" s="17" t="s">
        <v>91</v>
      </c>
      <c r="BK258" s="151">
        <f>ROUND(I258*H258,2)</f>
        <v>0</v>
      </c>
      <c r="BL258" s="17" t="s">
        <v>236</v>
      </c>
      <c r="BM258" s="150" t="s">
        <v>2390</v>
      </c>
    </row>
    <row r="259" spans="2:65" s="11" customFormat="1" ht="20.399999999999999" x14ac:dyDescent="0.2">
      <c r="B259" s="152"/>
      <c r="D259" s="153" t="s">
        <v>214</v>
      </c>
      <c r="E259" s="154" t="s">
        <v>1</v>
      </c>
      <c r="F259" s="155" t="s">
        <v>2391</v>
      </c>
      <c r="H259" s="156">
        <v>1592.2</v>
      </c>
      <c r="I259" s="157"/>
      <c r="L259" s="152"/>
      <c r="M259" s="158"/>
      <c r="T259" s="159"/>
      <c r="AT259" s="154" t="s">
        <v>214</v>
      </c>
      <c r="AU259" s="154" t="s">
        <v>91</v>
      </c>
      <c r="AV259" s="11" t="s">
        <v>91</v>
      </c>
      <c r="AW259" s="11" t="s">
        <v>29</v>
      </c>
      <c r="AX259" s="11" t="s">
        <v>80</v>
      </c>
      <c r="AY259" s="154" t="s">
        <v>207</v>
      </c>
    </row>
    <row r="260" spans="2:65" s="1" customFormat="1" ht="24.15" customHeight="1" x14ac:dyDescent="0.2">
      <c r="B260" s="137"/>
      <c r="C260" s="138" t="s">
        <v>512</v>
      </c>
      <c r="D260" s="194" t="s">
        <v>208</v>
      </c>
      <c r="E260" s="139" t="s">
        <v>1299</v>
      </c>
      <c r="F260" s="140" t="s">
        <v>1300</v>
      </c>
      <c r="G260" s="141" t="s">
        <v>235</v>
      </c>
      <c r="H260" s="142">
        <v>95.6</v>
      </c>
      <c r="I260" s="143"/>
      <c r="J260" s="144">
        <f>ROUND(I260*H260,2)</f>
        <v>0</v>
      </c>
      <c r="K260" s="145"/>
      <c r="L260" s="32"/>
      <c r="M260" s="146" t="s">
        <v>1</v>
      </c>
      <c r="N260" s="147" t="s">
        <v>38</v>
      </c>
      <c r="P260" s="148">
        <f>O260*H260</f>
        <v>0</v>
      </c>
      <c r="Q260" s="148">
        <v>0.57499999999999996</v>
      </c>
      <c r="R260" s="148">
        <f>Q260*H260</f>
        <v>54.969999999999992</v>
      </c>
      <c r="S260" s="148">
        <v>0</v>
      </c>
      <c r="T260" s="149">
        <f>S260*H260</f>
        <v>0</v>
      </c>
      <c r="AR260" s="150" t="s">
        <v>236</v>
      </c>
      <c r="AT260" s="150" t="s">
        <v>208</v>
      </c>
      <c r="AU260" s="150" t="s">
        <v>91</v>
      </c>
      <c r="AY260" s="17" t="s">
        <v>207</v>
      </c>
      <c r="BE260" s="151">
        <f>IF(N260="základná",J260,0)</f>
        <v>0</v>
      </c>
      <c r="BF260" s="151">
        <f>IF(N260="znížená",J260,0)</f>
        <v>0</v>
      </c>
      <c r="BG260" s="151">
        <f>IF(N260="zákl. prenesená",J260,0)</f>
        <v>0</v>
      </c>
      <c r="BH260" s="151">
        <f>IF(N260="zníž. prenesená",J260,0)</f>
        <v>0</v>
      </c>
      <c r="BI260" s="151">
        <f>IF(N260="nulová",J260,0)</f>
        <v>0</v>
      </c>
      <c r="BJ260" s="17" t="s">
        <v>91</v>
      </c>
      <c r="BK260" s="151">
        <f>ROUND(I260*H260,2)</f>
        <v>0</v>
      </c>
      <c r="BL260" s="17" t="s">
        <v>236</v>
      </c>
      <c r="BM260" s="150" t="s">
        <v>2392</v>
      </c>
    </row>
    <row r="261" spans="2:65" s="11" customFormat="1" x14ac:dyDescent="0.2">
      <c r="B261" s="152"/>
      <c r="D261" s="153" t="s">
        <v>214</v>
      </c>
      <c r="E261" s="154" t="s">
        <v>1</v>
      </c>
      <c r="F261" s="155" t="s">
        <v>2393</v>
      </c>
      <c r="H261" s="156">
        <v>95.6</v>
      </c>
      <c r="I261" s="157"/>
      <c r="L261" s="152"/>
      <c r="M261" s="158"/>
      <c r="T261" s="159"/>
      <c r="AT261" s="154" t="s">
        <v>214</v>
      </c>
      <c r="AU261" s="154" t="s">
        <v>91</v>
      </c>
      <c r="AV261" s="11" t="s">
        <v>91</v>
      </c>
      <c r="AW261" s="11" t="s">
        <v>29</v>
      </c>
      <c r="AX261" s="11" t="s">
        <v>80</v>
      </c>
      <c r="AY261" s="154" t="s">
        <v>207</v>
      </c>
    </row>
    <row r="262" spans="2:65" s="1" customFormat="1" ht="33" customHeight="1" x14ac:dyDescent="0.2">
      <c r="B262" s="137"/>
      <c r="C262" s="138" t="s">
        <v>517</v>
      </c>
      <c r="D262" s="194" t="s">
        <v>208</v>
      </c>
      <c r="E262" s="139" t="s">
        <v>1303</v>
      </c>
      <c r="F262" s="140" t="s">
        <v>1304</v>
      </c>
      <c r="G262" s="141" t="s">
        <v>235</v>
      </c>
      <c r="H262" s="142">
        <v>819.8</v>
      </c>
      <c r="I262" s="143"/>
      <c r="J262" s="144">
        <f>ROUND(I262*H262,2)</f>
        <v>0</v>
      </c>
      <c r="K262" s="145"/>
      <c r="L262" s="32"/>
      <c r="M262" s="146" t="s">
        <v>1</v>
      </c>
      <c r="N262" s="147" t="s">
        <v>38</v>
      </c>
      <c r="P262" s="148">
        <f>O262*H262</f>
        <v>0</v>
      </c>
      <c r="Q262" s="148">
        <v>0.47349000000000002</v>
      </c>
      <c r="R262" s="148">
        <f>Q262*H262</f>
        <v>388.167102</v>
      </c>
      <c r="S262" s="148">
        <v>0</v>
      </c>
      <c r="T262" s="149">
        <f>S262*H262</f>
        <v>0</v>
      </c>
      <c r="AR262" s="150" t="s">
        <v>236</v>
      </c>
      <c r="AT262" s="150" t="s">
        <v>208</v>
      </c>
      <c r="AU262" s="150" t="s">
        <v>91</v>
      </c>
      <c r="AY262" s="17" t="s">
        <v>207</v>
      </c>
      <c r="BE262" s="151">
        <f>IF(N262="základná",J262,0)</f>
        <v>0</v>
      </c>
      <c r="BF262" s="151">
        <f>IF(N262="znížená",J262,0)</f>
        <v>0</v>
      </c>
      <c r="BG262" s="151">
        <f>IF(N262="zákl. prenesená",J262,0)</f>
        <v>0</v>
      </c>
      <c r="BH262" s="151">
        <f>IF(N262="zníž. prenesená",J262,0)</f>
        <v>0</v>
      </c>
      <c r="BI262" s="151">
        <f>IF(N262="nulová",J262,0)</f>
        <v>0</v>
      </c>
      <c r="BJ262" s="17" t="s">
        <v>91</v>
      </c>
      <c r="BK262" s="151">
        <f>ROUND(I262*H262,2)</f>
        <v>0</v>
      </c>
      <c r="BL262" s="17" t="s">
        <v>236</v>
      </c>
      <c r="BM262" s="150" t="s">
        <v>2394</v>
      </c>
    </row>
    <row r="263" spans="2:65" s="11" customFormat="1" x14ac:dyDescent="0.2">
      <c r="B263" s="152"/>
      <c r="D263" s="153" t="s">
        <v>214</v>
      </c>
      <c r="E263" s="154" t="s">
        <v>1</v>
      </c>
      <c r="F263" s="155" t="s">
        <v>2395</v>
      </c>
      <c r="H263" s="156">
        <v>748.3</v>
      </c>
      <c r="I263" s="157"/>
      <c r="L263" s="152"/>
      <c r="M263" s="158"/>
      <c r="T263" s="159"/>
      <c r="AT263" s="154" t="s">
        <v>214</v>
      </c>
      <c r="AU263" s="154" t="s">
        <v>91</v>
      </c>
      <c r="AV263" s="11" t="s">
        <v>91</v>
      </c>
      <c r="AW263" s="11" t="s">
        <v>29</v>
      </c>
      <c r="AX263" s="11" t="s">
        <v>72</v>
      </c>
      <c r="AY263" s="154" t="s">
        <v>207</v>
      </c>
    </row>
    <row r="264" spans="2:65" s="11" customFormat="1" x14ac:dyDescent="0.2">
      <c r="B264" s="152"/>
      <c r="D264" s="153" t="s">
        <v>214</v>
      </c>
      <c r="E264" s="154" t="s">
        <v>1</v>
      </c>
      <c r="F264" s="155" t="s">
        <v>2396</v>
      </c>
      <c r="H264" s="156">
        <v>71.5</v>
      </c>
      <c r="I264" s="157"/>
      <c r="L264" s="152"/>
      <c r="M264" s="158"/>
      <c r="T264" s="159"/>
      <c r="AT264" s="154" t="s">
        <v>214</v>
      </c>
      <c r="AU264" s="154" t="s">
        <v>91</v>
      </c>
      <c r="AV264" s="11" t="s">
        <v>91</v>
      </c>
      <c r="AW264" s="11" t="s">
        <v>29</v>
      </c>
      <c r="AX264" s="11" t="s">
        <v>72</v>
      </c>
      <c r="AY264" s="154" t="s">
        <v>207</v>
      </c>
    </row>
    <row r="265" spans="2:65" s="14" customFormat="1" x14ac:dyDescent="0.2">
      <c r="B265" s="178"/>
      <c r="D265" s="153" t="s">
        <v>214</v>
      </c>
      <c r="E265" s="179" t="s">
        <v>1</v>
      </c>
      <c r="F265" s="180" t="s">
        <v>243</v>
      </c>
      <c r="H265" s="181">
        <v>819.8</v>
      </c>
      <c r="I265" s="182"/>
      <c r="L265" s="178"/>
      <c r="M265" s="183"/>
      <c r="T265" s="184"/>
      <c r="AT265" s="179" t="s">
        <v>214</v>
      </c>
      <c r="AU265" s="179" t="s">
        <v>91</v>
      </c>
      <c r="AV265" s="14" t="s">
        <v>236</v>
      </c>
      <c r="AW265" s="14" t="s">
        <v>29</v>
      </c>
      <c r="AX265" s="14" t="s">
        <v>80</v>
      </c>
      <c r="AY265" s="179" t="s">
        <v>207</v>
      </c>
    </row>
    <row r="266" spans="2:65" s="1" customFormat="1" ht="37.799999999999997" customHeight="1" x14ac:dyDescent="0.2">
      <c r="B266" s="137"/>
      <c r="C266" s="138" t="s">
        <v>523</v>
      </c>
      <c r="D266" s="198" t="s">
        <v>208</v>
      </c>
      <c r="E266" s="139" t="s">
        <v>1309</v>
      </c>
      <c r="F266" s="140" t="s">
        <v>1310</v>
      </c>
      <c r="G266" s="141" t="s">
        <v>235</v>
      </c>
      <c r="H266" s="142">
        <v>1394.3</v>
      </c>
      <c r="I266" s="143"/>
      <c r="J266" s="144">
        <f>ROUND(I266*H266,2)</f>
        <v>0</v>
      </c>
      <c r="K266" s="145"/>
      <c r="L266" s="32"/>
      <c r="M266" s="146" t="s">
        <v>1</v>
      </c>
      <c r="N266" s="147" t="s">
        <v>38</v>
      </c>
      <c r="P266" s="148">
        <f>O266*H266</f>
        <v>0</v>
      </c>
      <c r="Q266" s="148">
        <v>0.44762000000000002</v>
      </c>
      <c r="R266" s="148">
        <f>Q266*H266</f>
        <v>624.11656600000003</v>
      </c>
      <c r="S266" s="148">
        <v>0</v>
      </c>
      <c r="T266" s="149">
        <f>S266*H266</f>
        <v>0</v>
      </c>
      <c r="AR266" s="150" t="s">
        <v>236</v>
      </c>
      <c r="AT266" s="150" t="s">
        <v>208</v>
      </c>
      <c r="AU266" s="150" t="s">
        <v>91</v>
      </c>
      <c r="AY266" s="17" t="s">
        <v>207</v>
      </c>
      <c r="BE266" s="151">
        <f>IF(N266="základná",J266,0)</f>
        <v>0</v>
      </c>
      <c r="BF266" s="151">
        <f>IF(N266="znížená",J266,0)</f>
        <v>0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7" t="s">
        <v>91</v>
      </c>
      <c r="BK266" s="151">
        <f>ROUND(I266*H266,2)</f>
        <v>0</v>
      </c>
      <c r="BL266" s="17" t="s">
        <v>236</v>
      </c>
      <c r="BM266" s="150" t="s">
        <v>2397</v>
      </c>
    </row>
    <row r="267" spans="2:65" s="11" customFormat="1" ht="20.399999999999999" x14ac:dyDescent="0.2">
      <c r="B267" s="152"/>
      <c r="D267" s="153" t="s">
        <v>214</v>
      </c>
      <c r="E267" s="154" t="s">
        <v>1</v>
      </c>
      <c r="F267" s="155" t="s">
        <v>2398</v>
      </c>
      <c r="H267" s="156">
        <v>1394.3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80</v>
      </c>
      <c r="AY267" s="154" t="s">
        <v>207</v>
      </c>
    </row>
    <row r="268" spans="2:65" s="1" customFormat="1" ht="24.15" customHeight="1" x14ac:dyDescent="0.2">
      <c r="B268" s="137"/>
      <c r="C268" s="138" t="s">
        <v>527</v>
      </c>
      <c r="D268" s="138" t="s">
        <v>208</v>
      </c>
      <c r="E268" s="139" t="s">
        <v>1313</v>
      </c>
      <c r="F268" s="140" t="s">
        <v>1314</v>
      </c>
      <c r="G268" s="141" t="s">
        <v>235</v>
      </c>
      <c r="H268" s="142">
        <v>151</v>
      </c>
      <c r="I268" s="143"/>
      <c r="J268" s="144">
        <f>ROUND(I268*H268,2)</f>
        <v>0</v>
      </c>
      <c r="K268" s="145"/>
      <c r="L268" s="32"/>
      <c r="M268" s="146" t="s">
        <v>1</v>
      </c>
      <c r="N268" s="147" t="s">
        <v>38</v>
      </c>
      <c r="P268" s="148">
        <f>O268*H268</f>
        <v>0</v>
      </c>
      <c r="Q268" s="148">
        <v>0.18776000000000001</v>
      </c>
      <c r="R268" s="148">
        <f>Q268*H268</f>
        <v>28.351760000000002</v>
      </c>
      <c r="S268" s="148">
        <v>0</v>
      </c>
      <c r="T268" s="149">
        <f>S268*H268</f>
        <v>0</v>
      </c>
      <c r="AR268" s="150" t="s">
        <v>236</v>
      </c>
      <c r="AT268" s="150" t="s">
        <v>208</v>
      </c>
      <c r="AU268" s="150" t="s">
        <v>91</v>
      </c>
      <c r="AY268" s="17" t="s">
        <v>207</v>
      </c>
      <c r="BE268" s="151">
        <f>IF(N268="základná",J268,0)</f>
        <v>0</v>
      </c>
      <c r="BF268" s="151">
        <f>IF(N268="znížená",J268,0)</f>
        <v>0</v>
      </c>
      <c r="BG268" s="151">
        <f>IF(N268="zákl. prenesená",J268,0)</f>
        <v>0</v>
      </c>
      <c r="BH268" s="151">
        <f>IF(N268="zníž. prenesená",J268,0)</f>
        <v>0</v>
      </c>
      <c r="BI268" s="151">
        <f>IF(N268="nulová",J268,0)</f>
        <v>0</v>
      </c>
      <c r="BJ268" s="17" t="s">
        <v>91</v>
      </c>
      <c r="BK268" s="151">
        <f>ROUND(I268*H268,2)</f>
        <v>0</v>
      </c>
      <c r="BL268" s="17" t="s">
        <v>236</v>
      </c>
      <c r="BM268" s="150" t="s">
        <v>2399</v>
      </c>
    </row>
    <row r="269" spans="2:65" s="11" customFormat="1" x14ac:dyDescent="0.2">
      <c r="B269" s="152"/>
      <c r="D269" s="153" t="s">
        <v>214</v>
      </c>
      <c r="E269" s="154" t="s">
        <v>1</v>
      </c>
      <c r="F269" s="155" t="s">
        <v>2400</v>
      </c>
      <c r="H269" s="156">
        <v>151</v>
      </c>
      <c r="I269" s="157"/>
      <c r="L269" s="152"/>
      <c r="M269" s="158"/>
      <c r="T269" s="159"/>
      <c r="AT269" s="154" t="s">
        <v>214</v>
      </c>
      <c r="AU269" s="154" t="s">
        <v>91</v>
      </c>
      <c r="AV269" s="11" t="s">
        <v>91</v>
      </c>
      <c r="AW269" s="11" t="s">
        <v>29</v>
      </c>
      <c r="AX269" s="11" t="s">
        <v>80</v>
      </c>
      <c r="AY269" s="154" t="s">
        <v>207</v>
      </c>
    </row>
    <row r="270" spans="2:65" s="1" customFormat="1" ht="21.75" customHeight="1" x14ac:dyDescent="0.2">
      <c r="B270" s="137"/>
      <c r="C270" s="138" t="s">
        <v>535</v>
      </c>
      <c r="D270" s="138" t="s">
        <v>208</v>
      </c>
      <c r="E270" s="139" t="s">
        <v>1317</v>
      </c>
      <c r="F270" s="140" t="s">
        <v>1318</v>
      </c>
      <c r="G270" s="141" t="s">
        <v>269</v>
      </c>
      <c r="H270" s="142">
        <v>1214.4000000000001</v>
      </c>
      <c r="I270" s="143"/>
      <c r="J270" s="144">
        <f>ROUND(I270*H270,2)</f>
        <v>0</v>
      </c>
      <c r="K270" s="145"/>
      <c r="L270" s="32"/>
      <c r="M270" s="146" t="s">
        <v>1</v>
      </c>
      <c r="N270" s="147" t="s">
        <v>38</v>
      </c>
      <c r="P270" s="148">
        <f>O270*H270</f>
        <v>0</v>
      </c>
      <c r="Q270" s="148">
        <v>0</v>
      </c>
      <c r="R270" s="148">
        <f>Q270*H270</f>
        <v>0</v>
      </c>
      <c r="S270" s="148">
        <v>0</v>
      </c>
      <c r="T270" s="149">
        <f>S270*H270</f>
        <v>0</v>
      </c>
      <c r="AR270" s="150" t="s">
        <v>236</v>
      </c>
      <c r="AT270" s="150" t="s">
        <v>208</v>
      </c>
      <c r="AU270" s="150" t="s">
        <v>91</v>
      </c>
      <c r="AY270" s="17" t="s">
        <v>207</v>
      </c>
      <c r="BE270" s="151">
        <f>IF(N270="základná",J270,0)</f>
        <v>0</v>
      </c>
      <c r="BF270" s="151">
        <f>IF(N270="znížená",J270,0)</f>
        <v>0</v>
      </c>
      <c r="BG270" s="151">
        <f>IF(N270="zákl. prenesená",J270,0)</f>
        <v>0</v>
      </c>
      <c r="BH270" s="151">
        <f>IF(N270="zníž. prenesená",J270,0)</f>
        <v>0</v>
      </c>
      <c r="BI270" s="151">
        <f>IF(N270="nulová",J270,0)</f>
        <v>0</v>
      </c>
      <c r="BJ270" s="17" t="s">
        <v>91</v>
      </c>
      <c r="BK270" s="151">
        <f>ROUND(I270*H270,2)</f>
        <v>0</v>
      </c>
      <c r="BL270" s="17" t="s">
        <v>236</v>
      </c>
      <c r="BM270" s="150" t="s">
        <v>2401</v>
      </c>
    </row>
    <row r="271" spans="2:65" s="1" customFormat="1" ht="19.2" x14ac:dyDescent="0.2">
      <c r="B271" s="32"/>
      <c r="D271" s="153" t="s">
        <v>220</v>
      </c>
      <c r="F271" s="160" t="s">
        <v>1320</v>
      </c>
      <c r="I271" s="161"/>
      <c r="L271" s="32"/>
      <c r="M271" s="162"/>
      <c r="T271" s="59"/>
      <c r="AT271" s="17" t="s">
        <v>220</v>
      </c>
      <c r="AU271" s="17" t="s">
        <v>91</v>
      </c>
    </row>
    <row r="272" spans="2:65" s="11" customFormat="1" ht="20.399999999999999" x14ac:dyDescent="0.2">
      <c r="B272" s="152"/>
      <c r="D272" s="153" t="s">
        <v>214</v>
      </c>
      <c r="E272" s="154" t="s">
        <v>1</v>
      </c>
      <c r="F272" s="155" t="s">
        <v>2402</v>
      </c>
      <c r="H272" s="156">
        <v>1163.9000000000001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1" customFormat="1" x14ac:dyDescent="0.2">
      <c r="B273" s="152"/>
      <c r="D273" s="153" t="s">
        <v>214</v>
      </c>
      <c r="E273" s="154" t="s">
        <v>1</v>
      </c>
      <c r="F273" s="155" t="s">
        <v>2403</v>
      </c>
      <c r="H273" s="156">
        <v>50.5</v>
      </c>
      <c r="I273" s="157"/>
      <c r="L273" s="152"/>
      <c r="M273" s="158"/>
      <c r="T273" s="159"/>
      <c r="AT273" s="154" t="s">
        <v>214</v>
      </c>
      <c r="AU273" s="154" t="s">
        <v>91</v>
      </c>
      <c r="AV273" s="11" t="s">
        <v>91</v>
      </c>
      <c r="AW273" s="11" t="s">
        <v>29</v>
      </c>
      <c r="AX273" s="11" t="s">
        <v>72</v>
      </c>
      <c r="AY273" s="154" t="s">
        <v>207</v>
      </c>
    </row>
    <row r="274" spans="2:65" s="14" customFormat="1" x14ac:dyDescent="0.2">
      <c r="B274" s="178"/>
      <c r="D274" s="153" t="s">
        <v>214</v>
      </c>
      <c r="E274" s="179" t="s">
        <v>1</v>
      </c>
      <c r="F274" s="180" t="s">
        <v>243</v>
      </c>
      <c r="H274" s="181">
        <v>1214.4000000000001</v>
      </c>
      <c r="I274" s="182"/>
      <c r="L274" s="178"/>
      <c r="M274" s="183"/>
      <c r="T274" s="184"/>
      <c r="AT274" s="179" t="s">
        <v>214</v>
      </c>
      <c r="AU274" s="179" t="s">
        <v>91</v>
      </c>
      <c r="AV274" s="14" t="s">
        <v>236</v>
      </c>
      <c r="AW274" s="14" t="s">
        <v>29</v>
      </c>
      <c r="AX274" s="14" t="s">
        <v>80</v>
      </c>
      <c r="AY274" s="179" t="s">
        <v>207</v>
      </c>
    </row>
    <row r="275" spans="2:65" s="1" customFormat="1" ht="33" customHeight="1" x14ac:dyDescent="0.2">
      <c r="B275" s="137"/>
      <c r="C275" s="138" t="s">
        <v>541</v>
      </c>
      <c r="D275" s="194" t="s">
        <v>208</v>
      </c>
      <c r="E275" s="139" t="s">
        <v>1322</v>
      </c>
      <c r="F275" s="140" t="s">
        <v>1323</v>
      </c>
      <c r="G275" s="141" t="s">
        <v>235</v>
      </c>
      <c r="H275" s="142">
        <v>819.8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0.50183</v>
      </c>
      <c r="R275" s="148">
        <f>Q275*H275</f>
        <v>411.40023399999995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2404</v>
      </c>
    </row>
    <row r="276" spans="2:65" s="11" customFormat="1" x14ac:dyDescent="0.2">
      <c r="B276" s="152"/>
      <c r="D276" s="153" t="s">
        <v>214</v>
      </c>
      <c r="E276" s="154" t="s">
        <v>1</v>
      </c>
      <c r="F276" s="155" t="s">
        <v>2395</v>
      </c>
      <c r="H276" s="156">
        <v>748.3</v>
      </c>
      <c r="I276" s="157"/>
      <c r="L276" s="152"/>
      <c r="M276" s="158"/>
      <c r="T276" s="159"/>
      <c r="AT276" s="154" t="s">
        <v>214</v>
      </c>
      <c r="AU276" s="154" t="s">
        <v>91</v>
      </c>
      <c r="AV276" s="11" t="s">
        <v>91</v>
      </c>
      <c r="AW276" s="11" t="s">
        <v>29</v>
      </c>
      <c r="AX276" s="11" t="s">
        <v>72</v>
      </c>
      <c r="AY276" s="154" t="s">
        <v>207</v>
      </c>
    </row>
    <row r="277" spans="2:65" s="11" customFormat="1" x14ac:dyDescent="0.2">
      <c r="B277" s="152"/>
      <c r="D277" s="153" t="s">
        <v>214</v>
      </c>
      <c r="E277" s="154" t="s">
        <v>1</v>
      </c>
      <c r="F277" s="155" t="s">
        <v>2396</v>
      </c>
      <c r="H277" s="156">
        <v>71.5</v>
      </c>
      <c r="I277" s="157"/>
      <c r="L277" s="152"/>
      <c r="M277" s="158"/>
      <c r="T277" s="159"/>
      <c r="AT277" s="154" t="s">
        <v>214</v>
      </c>
      <c r="AU277" s="154" t="s">
        <v>91</v>
      </c>
      <c r="AV277" s="11" t="s">
        <v>91</v>
      </c>
      <c r="AW277" s="11" t="s">
        <v>29</v>
      </c>
      <c r="AX277" s="11" t="s">
        <v>72</v>
      </c>
      <c r="AY277" s="154" t="s">
        <v>207</v>
      </c>
    </row>
    <row r="278" spans="2:65" s="14" customFormat="1" x14ac:dyDescent="0.2">
      <c r="B278" s="178"/>
      <c r="D278" s="153" t="s">
        <v>214</v>
      </c>
      <c r="E278" s="179" t="s">
        <v>1</v>
      </c>
      <c r="F278" s="180" t="s">
        <v>243</v>
      </c>
      <c r="H278" s="181">
        <v>819.8</v>
      </c>
      <c r="I278" s="182"/>
      <c r="L278" s="178"/>
      <c r="M278" s="183"/>
      <c r="T278" s="184"/>
      <c r="AT278" s="179" t="s">
        <v>214</v>
      </c>
      <c r="AU278" s="179" t="s">
        <v>91</v>
      </c>
      <c r="AV278" s="14" t="s">
        <v>236</v>
      </c>
      <c r="AW278" s="14" t="s">
        <v>29</v>
      </c>
      <c r="AX278" s="14" t="s">
        <v>80</v>
      </c>
      <c r="AY278" s="179" t="s">
        <v>207</v>
      </c>
    </row>
    <row r="279" spans="2:65" s="1" customFormat="1" ht="24.15" customHeight="1" x14ac:dyDescent="0.2">
      <c r="B279" s="137"/>
      <c r="C279" s="138" t="s">
        <v>547</v>
      </c>
      <c r="D279" s="198" t="s">
        <v>208</v>
      </c>
      <c r="E279" s="139" t="s">
        <v>1325</v>
      </c>
      <c r="F279" s="140" t="s">
        <v>1326</v>
      </c>
      <c r="G279" s="141" t="s">
        <v>235</v>
      </c>
      <c r="H279" s="142">
        <v>1358.9</v>
      </c>
      <c r="I279" s="143"/>
      <c r="J279" s="144">
        <f>ROUND(I279*H279,2)</f>
        <v>0</v>
      </c>
      <c r="K279" s="145"/>
      <c r="L279" s="32"/>
      <c r="M279" s="146" t="s">
        <v>1</v>
      </c>
      <c r="N279" s="147" t="s">
        <v>38</v>
      </c>
      <c r="P279" s="148">
        <f>O279*H279</f>
        <v>0</v>
      </c>
      <c r="Q279" s="148">
        <v>0.69899</v>
      </c>
      <c r="R279" s="148">
        <f>Q279*H279</f>
        <v>949.85751100000004</v>
      </c>
      <c r="S279" s="148">
        <v>0</v>
      </c>
      <c r="T279" s="149">
        <f>S279*H279</f>
        <v>0</v>
      </c>
      <c r="AR279" s="150" t="s">
        <v>236</v>
      </c>
      <c r="AT279" s="150" t="s">
        <v>208</v>
      </c>
      <c r="AU279" s="150" t="s">
        <v>91</v>
      </c>
      <c r="AY279" s="17" t="s">
        <v>207</v>
      </c>
      <c r="BE279" s="151">
        <f>IF(N279="základná",J279,0)</f>
        <v>0</v>
      </c>
      <c r="BF279" s="151">
        <f>IF(N279="znížená",J279,0)</f>
        <v>0</v>
      </c>
      <c r="BG279" s="151">
        <f>IF(N279="zákl. prenesená",J279,0)</f>
        <v>0</v>
      </c>
      <c r="BH279" s="151">
        <f>IF(N279="zníž. prenesená",J279,0)</f>
        <v>0</v>
      </c>
      <c r="BI279" s="151">
        <f>IF(N279="nulová",J279,0)</f>
        <v>0</v>
      </c>
      <c r="BJ279" s="17" t="s">
        <v>91</v>
      </c>
      <c r="BK279" s="151">
        <f>ROUND(I279*H279,2)</f>
        <v>0</v>
      </c>
      <c r="BL279" s="17" t="s">
        <v>236</v>
      </c>
      <c r="BM279" s="150" t="s">
        <v>2405</v>
      </c>
    </row>
    <row r="280" spans="2:65" s="11" customFormat="1" ht="20.399999999999999" x14ac:dyDescent="0.2">
      <c r="B280" s="152"/>
      <c r="D280" s="153" t="s">
        <v>214</v>
      </c>
      <c r="E280" s="154" t="s">
        <v>1</v>
      </c>
      <c r="F280" s="155" t="s">
        <v>2406</v>
      </c>
      <c r="H280" s="156">
        <v>1358.9</v>
      </c>
      <c r="I280" s="157"/>
      <c r="L280" s="152"/>
      <c r="M280" s="158"/>
      <c r="T280" s="159"/>
      <c r="AT280" s="154" t="s">
        <v>214</v>
      </c>
      <c r="AU280" s="154" t="s">
        <v>91</v>
      </c>
      <c r="AV280" s="11" t="s">
        <v>91</v>
      </c>
      <c r="AW280" s="11" t="s">
        <v>29</v>
      </c>
      <c r="AX280" s="11" t="s">
        <v>80</v>
      </c>
      <c r="AY280" s="154" t="s">
        <v>207</v>
      </c>
    </row>
    <row r="281" spans="2:65" s="1" customFormat="1" ht="16.5" customHeight="1" x14ac:dyDescent="0.2">
      <c r="B281" s="137"/>
      <c r="C281" s="138" t="s">
        <v>561</v>
      </c>
      <c r="D281" s="198" t="s">
        <v>208</v>
      </c>
      <c r="E281" s="139" t="s">
        <v>1331</v>
      </c>
      <c r="F281" s="140" t="s">
        <v>1332</v>
      </c>
      <c r="G281" s="141" t="s">
        <v>235</v>
      </c>
      <c r="H281" s="142">
        <v>1358.9</v>
      </c>
      <c r="I281" s="143"/>
      <c r="J281" s="144">
        <f>ROUND(I281*H281,2)</f>
        <v>0</v>
      </c>
      <c r="K281" s="145"/>
      <c r="L281" s="32"/>
      <c r="M281" s="146" t="s">
        <v>1</v>
      </c>
      <c r="N281" s="147" t="s">
        <v>38</v>
      </c>
      <c r="P281" s="148">
        <f>O281*H281</f>
        <v>0</v>
      </c>
      <c r="Q281" s="148">
        <v>0.49553000000000003</v>
      </c>
      <c r="R281" s="148">
        <f>Q281*H281</f>
        <v>673.37571700000012</v>
      </c>
      <c r="S281" s="148">
        <v>0</v>
      </c>
      <c r="T281" s="149">
        <f>S281*H281</f>
        <v>0</v>
      </c>
      <c r="AR281" s="150" t="s">
        <v>236</v>
      </c>
      <c r="AT281" s="150" t="s">
        <v>208</v>
      </c>
      <c r="AU281" s="150" t="s">
        <v>91</v>
      </c>
      <c r="AY281" s="17" t="s">
        <v>207</v>
      </c>
      <c r="BE281" s="151">
        <f>IF(N281="základná",J281,0)</f>
        <v>0</v>
      </c>
      <c r="BF281" s="151">
        <f>IF(N281="znížená",J281,0)</f>
        <v>0</v>
      </c>
      <c r="BG281" s="151">
        <f>IF(N281="zákl. prenesená",J281,0)</f>
        <v>0</v>
      </c>
      <c r="BH281" s="151">
        <f>IF(N281="zníž. prenesená",J281,0)</f>
        <v>0</v>
      </c>
      <c r="BI281" s="151">
        <f>IF(N281="nulová",J281,0)</f>
        <v>0</v>
      </c>
      <c r="BJ281" s="17" t="s">
        <v>91</v>
      </c>
      <c r="BK281" s="151">
        <f>ROUND(I281*H281,2)</f>
        <v>0</v>
      </c>
      <c r="BL281" s="17" t="s">
        <v>236</v>
      </c>
      <c r="BM281" s="150" t="s">
        <v>2407</v>
      </c>
    </row>
    <row r="282" spans="2:65" s="1" customFormat="1" ht="19.2" x14ac:dyDescent="0.2">
      <c r="B282" s="32"/>
      <c r="D282" s="153" t="s">
        <v>220</v>
      </c>
      <c r="F282" s="160" t="s">
        <v>1334</v>
      </c>
      <c r="I282" s="161"/>
      <c r="L282" s="32"/>
      <c r="M282" s="162"/>
      <c r="T282" s="59"/>
      <c r="AT282" s="17" t="s">
        <v>220</v>
      </c>
      <c r="AU282" s="17" t="s">
        <v>91</v>
      </c>
    </row>
    <row r="283" spans="2:65" s="11" customFormat="1" ht="20.399999999999999" x14ac:dyDescent="0.2">
      <c r="B283" s="152"/>
      <c r="D283" s="153" t="s">
        <v>214</v>
      </c>
      <c r="E283" s="154" t="s">
        <v>1</v>
      </c>
      <c r="F283" s="155" t="s">
        <v>2406</v>
      </c>
      <c r="H283" s="156">
        <v>1358.9</v>
      </c>
      <c r="I283" s="157"/>
      <c r="L283" s="152"/>
      <c r="M283" s="158"/>
      <c r="T283" s="159"/>
      <c r="AT283" s="154" t="s">
        <v>214</v>
      </c>
      <c r="AU283" s="154" t="s">
        <v>91</v>
      </c>
      <c r="AV283" s="11" t="s">
        <v>91</v>
      </c>
      <c r="AW283" s="11" t="s">
        <v>29</v>
      </c>
      <c r="AX283" s="11" t="s">
        <v>80</v>
      </c>
      <c r="AY283" s="154" t="s">
        <v>207</v>
      </c>
    </row>
    <row r="284" spans="2:65" s="10" customFormat="1" ht="22.8" customHeight="1" x14ac:dyDescent="0.25">
      <c r="B284" s="127"/>
      <c r="D284" s="128" t="s">
        <v>71</v>
      </c>
      <c r="E284" s="170" t="s">
        <v>324</v>
      </c>
      <c r="F284" s="170" t="s">
        <v>472</v>
      </c>
      <c r="I284" s="130"/>
      <c r="J284" s="171">
        <f>BK284</f>
        <v>0</v>
      </c>
      <c r="L284" s="127"/>
      <c r="M284" s="132"/>
      <c r="P284" s="133">
        <f>SUM(P285:P348)</f>
        <v>0</v>
      </c>
      <c r="R284" s="133">
        <f>SUM(R285:R348)</f>
        <v>145.57289599999996</v>
      </c>
      <c r="T284" s="134">
        <f>SUM(T285:T348)</f>
        <v>0</v>
      </c>
      <c r="AR284" s="128" t="s">
        <v>80</v>
      </c>
      <c r="AT284" s="135" t="s">
        <v>71</v>
      </c>
      <c r="AU284" s="135" t="s">
        <v>80</v>
      </c>
      <c r="AY284" s="128" t="s">
        <v>207</v>
      </c>
      <c r="BK284" s="136">
        <f>SUM(BK285:BK348)</f>
        <v>0</v>
      </c>
    </row>
    <row r="285" spans="2:65" s="1" customFormat="1" ht="37.799999999999997" customHeight="1" x14ac:dyDescent="0.2">
      <c r="B285" s="137"/>
      <c r="C285" s="138" t="s">
        <v>573</v>
      </c>
      <c r="D285" s="138" t="s">
        <v>208</v>
      </c>
      <c r="E285" s="139" t="s">
        <v>1023</v>
      </c>
      <c r="F285" s="140" t="s">
        <v>1024</v>
      </c>
      <c r="G285" s="141" t="s">
        <v>410</v>
      </c>
      <c r="H285" s="142">
        <v>96.4</v>
      </c>
      <c r="I285" s="143"/>
      <c r="J285" s="144">
        <f>ROUND(I285*H285,2)</f>
        <v>0</v>
      </c>
      <c r="K285" s="145"/>
      <c r="L285" s="32"/>
      <c r="M285" s="146" t="s">
        <v>1</v>
      </c>
      <c r="N285" s="147" t="s">
        <v>38</v>
      </c>
      <c r="P285" s="148">
        <f>O285*H285</f>
        <v>0</v>
      </c>
      <c r="Q285" s="148">
        <v>0</v>
      </c>
      <c r="R285" s="148">
        <f>Q285*H285</f>
        <v>0</v>
      </c>
      <c r="S285" s="148">
        <v>0</v>
      </c>
      <c r="T285" s="149">
        <f>S285*H285</f>
        <v>0</v>
      </c>
      <c r="AR285" s="150" t="s">
        <v>236</v>
      </c>
      <c r="AT285" s="150" t="s">
        <v>208</v>
      </c>
      <c r="AU285" s="150" t="s">
        <v>91</v>
      </c>
      <c r="AY285" s="17" t="s">
        <v>207</v>
      </c>
      <c r="BE285" s="151">
        <f>IF(N285="základná",J285,0)</f>
        <v>0</v>
      </c>
      <c r="BF285" s="151">
        <f>IF(N285="znížená",J285,0)</f>
        <v>0</v>
      </c>
      <c r="BG285" s="151">
        <f>IF(N285="zákl. prenesená",J285,0)</f>
        <v>0</v>
      </c>
      <c r="BH285" s="151">
        <f>IF(N285="zníž. prenesená",J285,0)</f>
        <v>0</v>
      </c>
      <c r="BI285" s="151">
        <f>IF(N285="nulová",J285,0)</f>
        <v>0</v>
      </c>
      <c r="BJ285" s="17" t="s">
        <v>91</v>
      </c>
      <c r="BK285" s="151">
        <f>ROUND(I285*H285,2)</f>
        <v>0</v>
      </c>
      <c r="BL285" s="17" t="s">
        <v>236</v>
      </c>
      <c r="BM285" s="150" t="s">
        <v>2408</v>
      </c>
    </row>
    <row r="286" spans="2:65" s="11" customFormat="1" x14ac:dyDescent="0.2">
      <c r="B286" s="152"/>
      <c r="D286" s="153" t="s">
        <v>214</v>
      </c>
      <c r="E286" s="154" t="s">
        <v>1</v>
      </c>
      <c r="F286" s="155" t="s">
        <v>2409</v>
      </c>
      <c r="H286" s="156">
        <v>96.4</v>
      </c>
      <c r="I286" s="157"/>
      <c r="L286" s="152"/>
      <c r="M286" s="158"/>
      <c r="T286" s="159"/>
      <c r="AT286" s="154" t="s">
        <v>214</v>
      </c>
      <c r="AU286" s="154" t="s">
        <v>91</v>
      </c>
      <c r="AV286" s="11" t="s">
        <v>91</v>
      </c>
      <c r="AW286" s="11" t="s">
        <v>29</v>
      </c>
      <c r="AX286" s="11" t="s">
        <v>80</v>
      </c>
      <c r="AY286" s="154" t="s">
        <v>207</v>
      </c>
    </row>
    <row r="287" spans="2:65" s="1" customFormat="1" ht="37.799999999999997" customHeight="1" x14ac:dyDescent="0.2">
      <c r="B287" s="137"/>
      <c r="C287" s="206" t="s">
        <v>589</v>
      </c>
      <c r="D287" s="206" t="s">
        <v>742</v>
      </c>
      <c r="E287" s="207" t="s">
        <v>1028</v>
      </c>
      <c r="F287" s="208" t="s">
        <v>1029</v>
      </c>
      <c r="G287" s="209" t="s">
        <v>410</v>
      </c>
      <c r="H287" s="210">
        <v>96.4</v>
      </c>
      <c r="I287" s="211"/>
      <c r="J287" s="212">
        <f>ROUND(I287*H287,2)</f>
        <v>0</v>
      </c>
      <c r="K287" s="213"/>
      <c r="L287" s="214"/>
      <c r="M287" s="215" t="s">
        <v>1</v>
      </c>
      <c r="N287" s="216" t="s">
        <v>38</v>
      </c>
      <c r="P287" s="148">
        <f>O287*H287</f>
        <v>0</v>
      </c>
      <c r="Q287" s="148">
        <v>4.7030000000000002E-2</v>
      </c>
      <c r="R287" s="148">
        <f>Q287*H287</f>
        <v>4.5336920000000003</v>
      </c>
      <c r="S287" s="148">
        <v>0</v>
      </c>
      <c r="T287" s="149">
        <f>S287*H287</f>
        <v>0</v>
      </c>
      <c r="AR287" s="150" t="s">
        <v>320</v>
      </c>
      <c r="AT287" s="150" t="s">
        <v>742</v>
      </c>
      <c r="AU287" s="150" t="s">
        <v>91</v>
      </c>
      <c r="AY287" s="17" t="s">
        <v>207</v>
      </c>
      <c r="BE287" s="151">
        <f>IF(N287="základná",J287,0)</f>
        <v>0</v>
      </c>
      <c r="BF287" s="151">
        <f>IF(N287="znížená",J287,0)</f>
        <v>0</v>
      </c>
      <c r="BG287" s="151">
        <f>IF(N287="zákl. prenesená",J287,0)</f>
        <v>0</v>
      </c>
      <c r="BH287" s="151">
        <f>IF(N287="zníž. prenesená",J287,0)</f>
        <v>0</v>
      </c>
      <c r="BI287" s="151">
        <f>IF(N287="nulová",J287,0)</f>
        <v>0</v>
      </c>
      <c r="BJ287" s="17" t="s">
        <v>91</v>
      </c>
      <c r="BK287" s="151">
        <f>ROUND(I287*H287,2)</f>
        <v>0</v>
      </c>
      <c r="BL287" s="17" t="s">
        <v>236</v>
      </c>
      <c r="BM287" s="150" t="s">
        <v>2410</v>
      </c>
    </row>
    <row r="288" spans="2:65" s="1" customFormat="1" ht="24.15" customHeight="1" x14ac:dyDescent="0.2">
      <c r="B288" s="137"/>
      <c r="C288" s="138" t="s">
        <v>594</v>
      </c>
      <c r="D288" s="138" t="s">
        <v>208</v>
      </c>
      <c r="E288" s="139" t="s">
        <v>1345</v>
      </c>
      <c r="F288" s="140" t="s">
        <v>1346</v>
      </c>
      <c r="G288" s="141" t="s">
        <v>247</v>
      </c>
      <c r="H288" s="142">
        <v>24</v>
      </c>
      <c r="I288" s="143"/>
      <c r="J288" s="144">
        <f>ROUND(I288*H288,2)</f>
        <v>0</v>
      </c>
      <c r="K288" s="145"/>
      <c r="L288" s="32"/>
      <c r="M288" s="146" t="s">
        <v>1</v>
      </c>
      <c r="N288" s="147" t="s">
        <v>38</v>
      </c>
      <c r="P288" s="148">
        <f>O288*H288</f>
        <v>0</v>
      </c>
      <c r="Q288" s="148">
        <v>2.5000000000000001E-4</v>
      </c>
      <c r="R288" s="148">
        <f>Q288*H288</f>
        <v>6.0000000000000001E-3</v>
      </c>
      <c r="S288" s="148">
        <v>0</v>
      </c>
      <c r="T288" s="149">
        <f>S288*H288</f>
        <v>0</v>
      </c>
      <c r="AR288" s="150" t="s">
        <v>236</v>
      </c>
      <c r="AT288" s="150" t="s">
        <v>208</v>
      </c>
      <c r="AU288" s="150" t="s">
        <v>91</v>
      </c>
      <c r="AY288" s="17" t="s">
        <v>207</v>
      </c>
      <c r="BE288" s="151">
        <f>IF(N288="základná",J288,0)</f>
        <v>0</v>
      </c>
      <c r="BF288" s="151">
        <f>IF(N288="znížená",J288,0)</f>
        <v>0</v>
      </c>
      <c r="BG288" s="151">
        <f>IF(N288="zákl. prenesená",J288,0)</f>
        <v>0</v>
      </c>
      <c r="BH288" s="151">
        <f>IF(N288="zníž. prenesená",J288,0)</f>
        <v>0</v>
      </c>
      <c r="BI288" s="151">
        <f>IF(N288="nulová",J288,0)</f>
        <v>0</v>
      </c>
      <c r="BJ288" s="17" t="s">
        <v>91</v>
      </c>
      <c r="BK288" s="151">
        <f>ROUND(I288*H288,2)</f>
        <v>0</v>
      </c>
      <c r="BL288" s="17" t="s">
        <v>236</v>
      </c>
      <c r="BM288" s="150" t="s">
        <v>2411</v>
      </c>
    </row>
    <row r="289" spans="2:65" s="1" customFormat="1" ht="19.2" x14ac:dyDescent="0.2">
      <c r="B289" s="32"/>
      <c r="D289" s="153" t="s">
        <v>220</v>
      </c>
      <c r="F289" s="160" t="s">
        <v>1348</v>
      </c>
      <c r="I289" s="161"/>
      <c r="L289" s="32"/>
      <c r="M289" s="162"/>
      <c r="T289" s="59"/>
      <c r="AT289" s="17" t="s">
        <v>220</v>
      </c>
      <c r="AU289" s="17" t="s">
        <v>91</v>
      </c>
    </row>
    <row r="290" spans="2:65" s="11" customFormat="1" x14ac:dyDescent="0.2">
      <c r="B290" s="152"/>
      <c r="D290" s="153" t="s">
        <v>214</v>
      </c>
      <c r="E290" s="154" t="s">
        <v>1</v>
      </c>
      <c r="F290" s="155" t="s">
        <v>2412</v>
      </c>
      <c r="H290" s="156">
        <v>24</v>
      </c>
      <c r="I290" s="157"/>
      <c r="L290" s="152"/>
      <c r="M290" s="158"/>
      <c r="T290" s="159"/>
      <c r="AT290" s="154" t="s">
        <v>214</v>
      </c>
      <c r="AU290" s="154" t="s">
        <v>91</v>
      </c>
      <c r="AV290" s="11" t="s">
        <v>91</v>
      </c>
      <c r="AW290" s="11" t="s">
        <v>29</v>
      </c>
      <c r="AX290" s="11" t="s">
        <v>80</v>
      </c>
      <c r="AY290" s="154" t="s">
        <v>207</v>
      </c>
    </row>
    <row r="291" spans="2:65" s="1" customFormat="1" ht="24.15" customHeight="1" x14ac:dyDescent="0.2">
      <c r="B291" s="137"/>
      <c r="C291" s="138" t="s">
        <v>599</v>
      </c>
      <c r="D291" s="138" t="s">
        <v>208</v>
      </c>
      <c r="E291" s="139" t="s">
        <v>848</v>
      </c>
      <c r="F291" s="140" t="s">
        <v>849</v>
      </c>
      <c r="G291" s="141" t="s">
        <v>247</v>
      </c>
      <c r="H291" s="142">
        <v>7</v>
      </c>
      <c r="I291" s="143"/>
      <c r="J291" s="144">
        <f>ROUND(I291*H291,2)</f>
        <v>0</v>
      </c>
      <c r="K291" s="145"/>
      <c r="L291" s="32"/>
      <c r="M291" s="146" t="s">
        <v>1</v>
      </c>
      <c r="N291" s="147" t="s">
        <v>38</v>
      </c>
      <c r="P291" s="148">
        <f>O291*H291</f>
        <v>0</v>
      </c>
      <c r="Q291" s="148">
        <v>0.22133</v>
      </c>
      <c r="R291" s="148">
        <f>Q291*H291</f>
        <v>1.54931</v>
      </c>
      <c r="S291" s="148">
        <v>0</v>
      </c>
      <c r="T291" s="149">
        <f>S291*H291</f>
        <v>0</v>
      </c>
      <c r="AR291" s="150" t="s">
        <v>236</v>
      </c>
      <c r="AT291" s="150" t="s">
        <v>208</v>
      </c>
      <c r="AU291" s="150" t="s">
        <v>91</v>
      </c>
      <c r="AY291" s="17" t="s">
        <v>207</v>
      </c>
      <c r="BE291" s="151">
        <f>IF(N291="základná",J291,0)</f>
        <v>0</v>
      </c>
      <c r="BF291" s="151">
        <f>IF(N291="znížená",J291,0)</f>
        <v>0</v>
      </c>
      <c r="BG291" s="151">
        <f>IF(N291="zákl. prenesená",J291,0)</f>
        <v>0</v>
      </c>
      <c r="BH291" s="151">
        <f>IF(N291="zníž. prenesená",J291,0)</f>
        <v>0</v>
      </c>
      <c r="BI291" s="151">
        <f>IF(N291="nulová",J291,0)</f>
        <v>0</v>
      </c>
      <c r="BJ291" s="17" t="s">
        <v>91</v>
      </c>
      <c r="BK291" s="151">
        <f>ROUND(I291*H291,2)</f>
        <v>0</v>
      </c>
      <c r="BL291" s="17" t="s">
        <v>236</v>
      </c>
      <c r="BM291" s="150" t="s">
        <v>2413</v>
      </c>
    </row>
    <row r="292" spans="2:65" s="11" customFormat="1" x14ac:dyDescent="0.2">
      <c r="B292" s="152"/>
      <c r="D292" s="153" t="s">
        <v>214</v>
      </c>
      <c r="E292" s="154" t="s">
        <v>1</v>
      </c>
      <c r="F292" s="155" t="s">
        <v>2414</v>
      </c>
      <c r="H292" s="156">
        <v>7</v>
      </c>
      <c r="I292" s="157"/>
      <c r="L292" s="152"/>
      <c r="M292" s="158"/>
      <c r="T292" s="159"/>
      <c r="AT292" s="154" t="s">
        <v>214</v>
      </c>
      <c r="AU292" s="154" t="s">
        <v>91</v>
      </c>
      <c r="AV292" s="11" t="s">
        <v>91</v>
      </c>
      <c r="AW292" s="11" t="s">
        <v>29</v>
      </c>
      <c r="AX292" s="11" t="s">
        <v>80</v>
      </c>
      <c r="AY292" s="154" t="s">
        <v>207</v>
      </c>
    </row>
    <row r="293" spans="2:65" s="1" customFormat="1" ht="33" customHeight="1" x14ac:dyDescent="0.2">
      <c r="B293" s="137"/>
      <c r="C293" s="206" t="s">
        <v>604</v>
      </c>
      <c r="D293" s="206" t="s">
        <v>742</v>
      </c>
      <c r="E293" s="207" t="s">
        <v>852</v>
      </c>
      <c r="F293" s="208" t="s">
        <v>853</v>
      </c>
      <c r="G293" s="209" t="s">
        <v>247</v>
      </c>
      <c r="H293" s="210">
        <v>1</v>
      </c>
      <c r="I293" s="211"/>
      <c r="J293" s="212">
        <f>ROUND(I293*H293,2)</f>
        <v>0</v>
      </c>
      <c r="K293" s="213"/>
      <c r="L293" s="214"/>
      <c r="M293" s="215" t="s">
        <v>1</v>
      </c>
      <c r="N293" s="216" t="s">
        <v>38</v>
      </c>
      <c r="P293" s="148">
        <f>O293*H293</f>
        <v>0</v>
      </c>
      <c r="Q293" s="148">
        <v>2.5999999999999999E-3</v>
      </c>
      <c r="R293" s="148">
        <f>Q293*H293</f>
        <v>2.5999999999999999E-3</v>
      </c>
      <c r="S293" s="148">
        <v>0</v>
      </c>
      <c r="T293" s="149">
        <f>S293*H293</f>
        <v>0</v>
      </c>
      <c r="AR293" s="150" t="s">
        <v>320</v>
      </c>
      <c r="AT293" s="150" t="s">
        <v>742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2415</v>
      </c>
    </row>
    <row r="294" spans="2:65" s="1" customFormat="1" ht="33" customHeight="1" x14ac:dyDescent="0.2">
      <c r="B294" s="137"/>
      <c r="C294" s="206" t="s">
        <v>608</v>
      </c>
      <c r="D294" s="206" t="s">
        <v>742</v>
      </c>
      <c r="E294" s="207" t="s">
        <v>858</v>
      </c>
      <c r="F294" s="208" t="s">
        <v>859</v>
      </c>
      <c r="G294" s="209" t="s">
        <v>247</v>
      </c>
      <c r="H294" s="210">
        <v>1</v>
      </c>
      <c r="I294" s="211"/>
      <c r="J294" s="212">
        <f>ROUND(I294*H294,2)</f>
        <v>0</v>
      </c>
      <c r="K294" s="213"/>
      <c r="L294" s="214"/>
      <c r="M294" s="215" t="s">
        <v>1</v>
      </c>
      <c r="N294" s="216" t="s">
        <v>38</v>
      </c>
      <c r="P294" s="148">
        <f>O294*H294</f>
        <v>0</v>
      </c>
      <c r="Q294" s="148">
        <v>8.9999999999999998E-4</v>
      </c>
      <c r="R294" s="148">
        <f>Q294*H294</f>
        <v>8.9999999999999998E-4</v>
      </c>
      <c r="S294" s="148">
        <v>0</v>
      </c>
      <c r="T294" s="149">
        <f>S294*H294</f>
        <v>0</v>
      </c>
      <c r="AR294" s="150" t="s">
        <v>320</v>
      </c>
      <c r="AT294" s="150" t="s">
        <v>742</v>
      </c>
      <c r="AU294" s="150" t="s">
        <v>91</v>
      </c>
      <c r="AY294" s="17" t="s">
        <v>207</v>
      </c>
      <c r="BE294" s="151">
        <f>IF(N294="základná",J294,0)</f>
        <v>0</v>
      </c>
      <c r="BF294" s="151">
        <f>IF(N294="znížená",J294,0)</f>
        <v>0</v>
      </c>
      <c r="BG294" s="151">
        <f>IF(N294="zákl. prenesená",J294,0)</f>
        <v>0</v>
      </c>
      <c r="BH294" s="151">
        <f>IF(N294="zníž. prenesená",J294,0)</f>
        <v>0</v>
      </c>
      <c r="BI294" s="151">
        <f>IF(N294="nulová",J294,0)</f>
        <v>0</v>
      </c>
      <c r="BJ294" s="17" t="s">
        <v>91</v>
      </c>
      <c r="BK294" s="151">
        <f>ROUND(I294*H294,2)</f>
        <v>0</v>
      </c>
      <c r="BL294" s="17" t="s">
        <v>236</v>
      </c>
      <c r="BM294" s="150" t="s">
        <v>2416</v>
      </c>
    </row>
    <row r="295" spans="2:65" s="1" customFormat="1" ht="16.5" customHeight="1" x14ac:dyDescent="0.2">
      <c r="B295" s="137"/>
      <c r="C295" s="206" t="s">
        <v>614</v>
      </c>
      <c r="D295" s="206" t="s">
        <v>742</v>
      </c>
      <c r="E295" s="207" t="s">
        <v>2417</v>
      </c>
      <c r="F295" s="208" t="s">
        <v>2418</v>
      </c>
      <c r="G295" s="209" t="s">
        <v>247</v>
      </c>
      <c r="H295" s="210">
        <v>4</v>
      </c>
      <c r="I295" s="211"/>
      <c r="J295" s="212">
        <f>ROUND(I295*H295,2)</f>
        <v>0</v>
      </c>
      <c r="K295" s="213"/>
      <c r="L295" s="214"/>
      <c r="M295" s="215" t="s">
        <v>1</v>
      </c>
      <c r="N295" s="216" t="s">
        <v>38</v>
      </c>
      <c r="P295" s="148">
        <f>O295*H295</f>
        <v>0</v>
      </c>
      <c r="Q295" s="148">
        <v>2.9999999999999997E-4</v>
      </c>
      <c r="R295" s="148">
        <f>Q295*H295</f>
        <v>1.1999999999999999E-3</v>
      </c>
      <c r="S295" s="148">
        <v>0</v>
      </c>
      <c r="T295" s="149">
        <f>S295*H295</f>
        <v>0</v>
      </c>
      <c r="AR295" s="150" t="s">
        <v>320</v>
      </c>
      <c r="AT295" s="150" t="s">
        <v>742</v>
      </c>
      <c r="AU295" s="150" t="s">
        <v>91</v>
      </c>
      <c r="AY295" s="17" t="s">
        <v>207</v>
      </c>
      <c r="BE295" s="151">
        <f>IF(N295="základná",J295,0)</f>
        <v>0</v>
      </c>
      <c r="BF295" s="151">
        <f>IF(N295="znížená",J295,0)</f>
        <v>0</v>
      </c>
      <c r="BG295" s="151">
        <f>IF(N295="zákl. prenesená",J295,0)</f>
        <v>0</v>
      </c>
      <c r="BH295" s="151">
        <f>IF(N295="zníž. prenesená",J295,0)</f>
        <v>0</v>
      </c>
      <c r="BI295" s="151">
        <f>IF(N295="nulová",J295,0)</f>
        <v>0</v>
      </c>
      <c r="BJ295" s="17" t="s">
        <v>91</v>
      </c>
      <c r="BK295" s="151">
        <f>ROUND(I295*H295,2)</f>
        <v>0</v>
      </c>
      <c r="BL295" s="17" t="s">
        <v>236</v>
      </c>
      <c r="BM295" s="150" t="s">
        <v>2419</v>
      </c>
    </row>
    <row r="296" spans="2:65" s="1" customFormat="1" ht="16.5" customHeight="1" x14ac:dyDescent="0.2">
      <c r="B296" s="137"/>
      <c r="C296" s="206" t="s">
        <v>617</v>
      </c>
      <c r="D296" s="206" t="s">
        <v>742</v>
      </c>
      <c r="E296" s="207" t="s">
        <v>2420</v>
      </c>
      <c r="F296" s="208" t="s">
        <v>2421</v>
      </c>
      <c r="G296" s="209" t="s">
        <v>247</v>
      </c>
      <c r="H296" s="210">
        <v>1</v>
      </c>
      <c r="I296" s="211"/>
      <c r="J296" s="212">
        <f>ROUND(I296*H296,2)</f>
        <v>0</v>
      </c>
      <c r="K296" s="213"/>
      <c r="L296" s="214"/>
      <c r="M296" s="215" t="s">
        <v>1</v>
      </c>
      <c r="N296" s="216" t="s">
        <v>38</v>
      </c>
      <c r="P296" s="148">
        <f>O296*H296</f>
        <v>0</v>
      </c>
      <c r="Q296" s="148">
        <v>2.9999999999999997E-4</v>
      </c>
      <c r="R296" s="148">
        <f>Q296*H296</f>
        <v>2.9999999999999997E-4</v>
      </c>
      <c r="S296" s="148">
        <v>0</v>
      </c>
      <c r="T296" s="149">
        <f>S296*H296</f>
        <v>0</v>
      </c>
      <c r="AR296" s="150" t="s">
        <v>320</v>
      </c>
      <c r="AT296" s="150" t="s">
        <v>742</v>
      </c>
      <c r="AU296" s="150" t="s">
        <v>91</v>
      </c>
      <c r="AY296" s="17" t="s">
        <v>207</v>
      </c>
      <c r="BE296" s="151">
        <f>IF(N296="základná",J296,0)</f>
        <v>0</v>
      </c>
      <c r="BF296" s="151">
        <f>IF(N296="znížená",J296,0)</f>
        <v>0</v>
      </c>
      <c r="BG296" s="151">
        <f>IF(N296="zákl. prenesená",J296,0)</f>
        <v>0</v>
      </c>
      <c r="BH296" s="151">
        <f>IF(N296="zníž. prenesená",J296,0)</f>
        <v>0</v>
      </c>
      <c r="BI296" s="151">
        <f>IF(N296="nulová",J296,0)</f>
        <v>0</v>
      </c>
      <c r="BJ296" s="17" t="s">
        <v>91</v>
      </c>
      <c r="BK296" s="151">
        <f>ROUND(I296*H296,2)</f>
        <v>0</v>
      </c>
      <c r="BL296" s="17" t="s">
        <v>236</v>
      </c>
      <c r="BM296" s="150" t="s">
        <v>2422</v>
      </c>
    </row>
    <row r="297" spans="2:65" s="1" customFormat="1" ht="24.15" customHeight="1" x14ac:dyDescent="0.2">
      <c r="B297" s="137"/>
      <c r="C297" s="138" t="s">
        <v>620</v>
      </c>
      <c r="D297" s="138" t="s">
        <v>208</v>
      </c>
      <c r="E297" s="139" t="s">
        <v>884</v>
      </c>
      <c r="F297" s="140" t="s">
        <v>885</v>
      </c>
      <c r="G297" s="141" t="s">
        <v>247</v>
      </c>
      <c r="H297" s="142">
        <v>6</v>
      </c>
      <c r="I297" s="143"/>
      <c r="J297" s="144">
        <f>ROUND(I297*H297,2)</f>
        <v>0</v>
      </c>
      <c r="K297" s="145"/>
      <c r="L297" s="32"/>
      <c r="M297" s="146" t="s">
        <v>1</v>
      </c>
      <c r="N297" s="147" t="s">
        <v>38</v>
      </c>
      <c r="P297" s="148">
        <f>O297*H297</f>
        <v>0</v>
      </c>
      <c r="Q297" s="148">
        <v>0.11958000000000001</v>
      </c>
      <c r="R297" s="148">
        <f>Q297*H297</f>
        <v>0.71748000000000001</v>
      </c>
      <c r="S297" s="148">
        <v>0</v>
      </c>
      <c r="T297" s="149">
        <f>S297*H297</f>
        <v>0</v>
      </c>
      <c r="AR297" s="150" t="s">
        <v>236</v>
      </c>
      <c r="AT297" s="150" t="s">
        <v>208</v>
      </c>
      <c r="AU297" s="150" t="s">
        <v>91</v>
      </c>
      <c r="AY297" s="17" t="s">
        <v>207</v>
      </c>
      <c r="BE297" s="151">
        <f>IF(N297="základná",J297,0)</f>
        <v>0</v>
      </c>
      <c r="BF297" s="151">
        <f>IF(N297="znížená",J297,0)</f>
        <v>0</v>
      </c>
      <c r="BG297" s="151">
        <f>IF(N297="zákl. prenesená",J297,0)</f>
        <v>0</v>
      </c>
      <c r="BH297" s="151">
        <f>IF(N297="zníž. prenesená",J297,0)</f>
        <v>0</v>
      </c>
      <c r="BI297" s="151">
        <f>IF(N297="nulová",J297,0)</f>
        <v>0</v>
      </c>
      <c r="BJ297" s="17" t="s">
        <v>91</v>
      </c>
      <c r="BK297" s="151">
        <f>ROUND(I297*H297,2)</f>
        <v>0</v>
      </c>
      <c r="BL297" s="17" t="s">
        <v>236</v>
      </c>
      <c r="BM297" s="150" t="s">
        <v>2423</v>
      </c>
    </row>
    <row r="298" spans="2:65" s="11" customFormat="1" x14ac:dyDescent="0.2">
      <c r="B298" s="152"/>
      <c r="D298" s="153" t="s">
        <v>214</v>
      </c>
      <c r="E298" s="154" t="s">
        <v>1</v>
      </c>
      <c r="F298" s="155" t="s">
        <v>2424</v>
      </c>
      <c r="H298" s="156">
        <v>6</v>
      </c>
      <c r="I298" s="157"/>
      <c r="L298" s="152"/>
      <c r="M298" s="158"/>
      <c r="T298" s="159"/>
      <c r="AT298" s="154" t="s">
        <v>214</v>
      </c>
      <c r="AU298" s="154" t="s">
        <v>91</v>
      </c>
      <c r="AV298" s="11" t="s">
        <v>91</v>
      </c>
      <c r="AW298" s="11" t="s">
        <v>29</v>
      </c>
      <c r="AX298" s="11" t="s">
        <v>80</v>
      </c>
      <c r="AY298" s="154" t="s">
        <v>207</v>
      </c>
    </row>
    <row r="299" spans="2:65" s="1" customFormat="1" ht="24.15" customHeight="1" x14ac:dyDescent="0.2">
      <c r="B299" s="137"/>
      <c r="C299" s="206" t="s">
        <v>232</v>
      </c>
      <c r="D299" s="206" t="s">
        <v>742</v>
      </c>
      <c r="E299" s="207" t="s">
        <v>888</v>
      </c>
      <c r="F299" s="208" t="s">
        <v>889</v>
      </c>
      <c r="G299" s="209" t="s">
        <v>247</v>
      </c>
      <c r="H299" s="210">
        <v>6</v>
      </c>
      <c r="I299" s="211"/>
      <c r="J299" s="212">
        <f>ROUND(I299*H299,2)</f>
        <v>0</v>
      </c>
      <c r="K299" s="213"/>
      <c r="L299" s="214"/>
      <c r="M299" s="215" t="s">
        <v>1</v>
      </c>
      <c r="N299" s="216" t="s">
        <v>38</v>
      </c>
      <c r="P299" s="148">
        <f>O299*H299</f>
        <v>0</v>
      </c>
      <c r="Q299" s="148">
        <v>1.4E-3</v>
      </c>
      <c r="R299" s="148">
        <f>Q299*H299</f>
        <v>8.3999999999999995E-3</v>
      </c>
      <c r="S299" s="148">
        <v>0</v>
      </c>
      <c r="T299" s="149">
        <f>S299*H299</f>
        <v>0</v>
      </c>
      <c r="AR299" s="150" t="s">
        <v>320</v>
      </c>
      <c r="AT299" s="150" t="s">
        <v>742</v>
      </c>
      <c r="AU299" s="150" t="s">
        <v>91</v>
      </c>
      <c r="AY299" s="17" t="s">
        <v>207</v>
      </c>
      <c r="BE299" s="151">
        <f>IF(N299="základná",J299,0)</f>
        <v>0</v>
      </c>
      <c r="BF299" s="151">
        <f>IF(N299="znížená",J299,0)</f>
        <v>0</v>
      </c>
      <c r="BG299" s="151">
        <f>IF(N299="zákl. prenesená",J299,0)</f>
        <v>0</v>
      </c>
      <c r="BH299" s="151">
        <f>IF(N299="zníž. prenesená",J299,0)</f>
        <v>0</v>
      </c>
      <c r="BI299" s="151">
        <f>IF(N299="nulová",J299,0)</f>
        <v>0</v>
      </c>
      <c r="BJ299" s="17" t="s">
        <v>91</v>
      </c>
      <c r="BK299" s="151">
        <f>ROUND(I299*H299,2)</f>
        <v>0</v>
      </c>
      <c r="BL299" s="17" t="s">
        <v>236</v>
      </c>
      <c r="BM299" s="150" t="s">
        <v>2425</v>
      </c>
    </row>
    <row r="300" spans="2:65" s="1" customFormat="1" ht="37.799999999999997" customHeight="1" x14ac:dyDescent="0.2">
      <c r="B300" s="137"/>
      <c r="C300" s="138" t="s">
        <v>244</v>
      </c>
      <c r="D300" s="138" t="s">
        <v>208</v>
      </c>
      <c r="E300" s="139" t="s">
        <v>891</v>
      </c>
      <c r="F300" s="140" t="s">
        <v>892</v>
      </c>
      <c r="G300" s="141" t="s">
        <v>235</v>
      </c>
      <c r="H300" s="142">
        <v>82</v>
      </c>
      <c r="I300" s="143"/>
      <c r="J300" s="144">
        <f>ROUND(I300*H300,2)</f>
        <v>0</v>
      </c>
      <c r="K300" s="145"/>
      <c r="L300" s="32"/>
      <c r="M300" s="146" t="s">
        <v>1</v>
      </c>
      <c r="N300" s="147" t="s">
        <v>38</v>
      </c>
      <c r="P300" s="148">
        <f>O300*H300</f>
        <v>0</v>
      </c>
      <c r="Q300" s="148">
        <v>2E-3</v>
      </c>
      <c r="R300" s="148">
        <f>Q300*H300</f>
        <v>0.16400000000000001</v>
      </c>
      <c r="S300" s="148">
        <v>0</v>
      </c>
      <c r="T300" s="149">
        <f>S300*H300</f>
        <v>0</v>
      </c>
      <c r="AR300" s="150" t="s">
        <v>236</v>
      </c>
      <c r="AT300" s="150" t="s">
        <v>208</v>
      </c>
      <c r="AU300" s="150" t="s">
        <v>91</v>
      </c>
      <c r="AY300" s="17" t="s">
        <v>207</v>
      </c>
      <c r="BE300" s="151">
        <f>IF(N300="základná",J300,0)</f>
        <v>0</v>
      </c>
      <c r="BF300" s="151">
        <f>IF(N300="znížená",J300,0)</f>
        <v>0</v>
      </c>
      <c r="BG300" s="151">
        <f>IF(N300="zákl. prenesená",J300,0)</f>
        <v>0</v>
      </c>
      <c r="BH300" s="151">
        <f>IF(N300="zníž. prenesená",J300,0)</f>
        <v>0</v>
      </c>
      <c r="BI300" s="151">
        <f>IF(N300="nulová",J300,0)</f>
        <v>0</v>
      </c>
      <c r="BJ300" s="17" t="s">
        <v>91</v>
      </c>
      <c r="BK300" s="151">
        <f>ROUND(I300*H300,2)</f>
        <v>0</v>
      </c>
      <c r="BL300" s="17" t="s">
        <v>236</v>
      </c>
      <c r="BM300" s="150" t="s">
        <v>2426</v>
      </c>
    </row>
    <row r="301" spans="2:65" s="11" customFormat="1" x14ac:dyDescent="0.2">
      <c r="B301" s="152"/>
      <c r="D301" s="153" t="s">
        <v>214</v>
      </c>
      <c r="E301" s="154" t="s">
        <v>1</v>
      </c>
      <c r="F301" s="155" t="s">
        <v>2427</v>
      </c>
      <c r="H301" s="156">
        <v>82</v>
      </c>
      <c r="I301" s="157"/>
      <c r="L301" s="152"/>
      <c r="M301" s="158"/>
      <c r="T301" s="159"/>
      <c r="AT301" s="154" t="s">
        <v>214</v>
      </c>
      <c r="AU301" s="154" t="s">
        <v>91</v>
      </c>
      <c r="AV301" s="11" t="s">
        <v>91</v>
      </c>
      <c r="AW301" s="11" t="s">
        <v>29</v>
      </c>
      <c r="AX301" s="11" t="s">
        <v>80</v>
      </c>
      <c r="AY301" s="154" t="s">
        <v>207</v>
      </c>
    </row>
    <row r="302" spans="2:65" s="1" customFormat="1" ht="33" customHeight="1" x14ac:dyDescent="0.2">
      <c r="B302" s="137"/>
      <c r="C302" s="138" t="s">
        <v>251</v>
      </c>
      <c r="D302" s="138" t="s">
        <v>208</v>
      </c>
      <c r="E302" s="139" t="s">
        <v>1350</v>
      </c>
      <c r="F302" s="140" t="s">
        <v>1351</v>
      </c>
      <c r="G302" s="141" t="s">
        <v>410</v>
      </c>
      <c r="H302" s="142">
        <v>331.4</v>
      </c>
      <c r="I302" s="143"/>
      <c r="J302" s="144">
        <f>ROUND(I302*H302,2)</f>
        <v>0</v>
      </c>
      <c r="K302" s="145"/>
      <c r="L302" s="32"/>
      <c r="M302" s="146" t="s">
        <v>1</v>
      </c>
      <c r="N302" s="147" t="s">
        <v>38</v>
      </c>
      <c r="P302" s="148">
        <f>O302*H302</f>
        <v>0</v>
      </c>
      <c r="Q302" s="148">
        <v>0.20624000000000001</v>
      </c>
      <c r="R302" s="148">
        <f>Q302*H302</f>
        <v>68.347936000000004</v>
      </c>
      <c r="S302" s="148">
        <v>0</v>
      </c>
      <c r="T302" s="149">
        <f>S302*H302</f>
        <v>0</v>
      </c>
      <c r="AR302" s="150" t="s">
        <v>236</v>
      </c>
      <c r="AT302" s="150" t="s">
        <v>208</v>
      </c>
      <c r="AU302" s="150" t="s">
        <v>91</v>
      </c>
      <c r="AY302" s="17" t="s">
        <v>207</v>
      </c>
      <c r="BE302" s="151">
        <f>IF(N302="základná",J302,0)</f>
        <v>0</v>
      </c>
      <c r="BF302" s="151">
        <f>IF(N302="znížená",J302,0)</f>
        <v>0</v>
      </c>
      <c r="BG302" s="151">
        <f>IF(N302="zákl. prenesená",J302,0)</f>
        <v>0</v>
      </c>
      <c r="BH302" s="151">
        <f>IF(N302="zníž. prenesená",J302,0)</f>
        <v>0</v>
      </c>
      <c r="BI302" s="151">
        <f>IF(N302="nulová",J302,0)</f>
        <v>0</v>
      </c>
      <c r="BJ302" s="17" t="s">
        <v>91</v>
      </c>
      <c r="BK302" s="151">
        <f>ROUND(I302*H302,2)</f>
        <v>0</v>
      </c>
      <c r="BL302" s="17" t="s">
        <v>236</v>
      </c>
      <c r="BM302" s="150" t="s">
        <v>2428</v>
      </c>
    </row>
    <row r="303" spans="2:65" s="11" customFormat="1" x14ac:dyDescent="0.2">
      <c r="B303" s="152"/>
      <c r="D303" s="153" t="s">
        <v>214</v>
      </c>
      <c r="E303" s="154" t="s">
        <v>1</v>
      </c>
      <c r="F303" s="155" t="s">
        <v>2429</v>
      </c>
      <c r="H303" s="156">
        <v>331.4</v>
      </c>
      <c r="I303" s="157"/>
      <c r="L303" s="152"/>
      <c r="M303" s="158"/>
      <c r="T303" s="159"/>
      <c r="AT303" s="154" t="s">
        <v>214</v>
      </c>
      <c r="AU303" s="154" t="s">
        <v>91</v>
      </c>
      <c r="AV303" s="11" t="s">
        <v>91</v>
      </c>
      <c r="AW303" s="11" t="s">
        <v>29</v>
      </c>
      <c r="AX303" s="11" t="s">
        <v>80</v>
      </c>
      <c r="AY303" s="154" t="s">
        <v>207</v>
      </c>
    </row>
    <row r="304" spans="2:65" s="1" customFormat="1" ht="21.75" customHeight="1" x14ac:dyDescent="0.2">
      <c r="B304" s="137"/>
      <c r="C304" s="206" t="s">
        <v>257</v>
      </c>
      <c r="D304" s="206" t="s">
        <v>742</v>
      </c>
      <c r="E304" s="207" t="s">
        <v>1354</v>
      </c>
      <c r="F304" s="208" t="s">
        <v>1355</v>
      </c>
      <c r="G304" s="209" t="s">
        <v>247</v>
      </c>
      <c r="H304" s="210">
        <v>334.714</v>
      </c>
      <c r="I304" s="211"/>
      <c r="J304" s="212">
        <f>ROUND(I304*H304,2)</f>
        <v>0</v>
      </c>
      <c r="K304" s="213"/>
      <c r="L304" s="214"/>
      <c r="M304" s="215" t="s">
        <v>1</v>
      </c>
      <c r="N304" s="216" t="s">
        <v>38</v>
      </c>
      <c r="P304" s="148">
        <f>O304*H304</f>
        <v>0</v>
      </c>
      <c r="Q304" s="148">
        <v>0.09</v>
      </c>
      <c r="R304" s="148">
        <f>Q304*H304</f>
        <v>30.12426</v>
      </c>
      <c r="S304" s="148">
        <v>0</v>
      </c>
      <c r="T304" s="149">
        <f>S304*H304</f>
        <v>0</v>
      </c>
      <c r="AR304" s="150" t="s">
        <v>320</v>
      </c>
      <c r="AT304" s="150" t="s">
        <v>742</v>
      </c>
      <c r="AU304" s="150" t="s">
        <v>91</v>
      </c>
      <c r="AY304" s="17" t="s">
        <v>207</v>
      </c>
      <c r="BE304" s="151">
        <f>IF(N304="základná",J304,0)</f>
        <v>0</v>
      </c>
      <c r="BF304" s="151">
        <f>IF(N304="znížená",J304,0)</f>
        <v>0</v>
      </c>
      <c r="BG304" s="151">
        <f>IF(N304="zákl. prenesená",J304,0)</f>
        <v>0</v>
      </c>
      <c r="BH304" s="151">
        <f>IF(N304="zníž. prenesená",J304,0)</f>
        <v>0</v>
      </c>
      <c r="BI304" s="151">
        <f>IF(N304="nulová",J304,0)</f>
        <v>0</v>
      </c>
      <c r="BJ304" s="17" t="s">
        <v>91</v>
      </c>
      <c r="BK304" s="151">
        <f>ROUND(I304*H304,2)</f>
        <v>0</v>
      </c>
      <c r="BL304" s="17" t="s">
        <v>236</v>
      </c>
      <c r="BM304" s="150" t="s">
        <v>2430</v>
      </c>
    </row>
    <row r="305" spans="2:65" s="11" customFormat="1" x14ac:dyDescent="0.2">
      <c r="B305" s="152"/>
      <c r="D305" s="153" t="s">
        <v>214</v>
      </c>
      <c r="F305" s="155" t="s">
        <v>2431</v>
      </c>
      <c r="H305" s="156">
        <v>334.714</v>
      </c>
      <c r="I305" s="157"/>
      <c r="L305" s="152"/>
      <c r="M305" s="158"/>
      <c r="T305" s="159"/>
      <c r="AT305" s="154" t="s">
        <v>214</v>
      </c>
      <c r="AU305" s="154" t="s">
        <v>91</v>
      </c>
      <c r="AV305" s="11" t="s">
        <v>91</v>
      </c>
      <c r="AW305" s="11" t="s">
        <v>3</v>
      </c>
      <c r="AX305" s="11" t="s">
        <v>80</v>
      </c>
      <c r="AY305" s="154" t="s">
        <v>207</v>
      </c>
    </row>
    <row r="306" spans="2:65" s="1" customFormat="1" ht="33" customHeight="1" x14ac:dyDescent="0.2">
      <c r="B306" s="137"/>
      <c r="C306" s="138" t="s">
        <v>262</v>
      </c>
      <c r="D306" s="138" t="s">
        <v>208</v>
      </c>
      <c r="E306" s="139" t="s">
        <v>2432</v>
      </c>
      <c r="F306" s="140" t="s">
        <v>2433</v>
      </c>
      <c r="G306" s="141" t="s">
        <v>410</v>
      </c>
      <c r="H306" s="142">
        <v>115.4</v>
      </c>
      <c r="I306" s="143"/>
      <c r="J306" s="144">
        <f>ROUND(I306*H306,2)</f>
        <v>0</v>
      </c>
      <c r="K306" s="145"/>
      <c r="L306" s="32"/>
      <c r="M306" s="146" t="s">
        <v>1</v>
      </c>
      <c r="N306" s="147" t="s">
        <v>38</v>
      </c>
      <c r="P306" s="148">
        <f>O306*H306</f>
        <v>0</v>
      </c>
      <c r="Q306" s="148">
        <v>0.15814</v>
      </c>
      <c r="R306" s="148">
        <f>Q306*H306</f>
        <v>18.249356000000002</v>
      </c>
      <c r="S306" s="148">
        <v>0</v>
      </c>
      <c r="T306" s="149">
        <f>S306*H306</f>
        <v>0</v>
      </c>
      <c r="AR306" s="150" t="s">
        <v>236</v>
      </c>
      <c r="AT306" s="150" t="s">
        <v>208</v>
      </c>
      <c r="AU306" s="150" t="s">
        <v>91</v>
      </c>
      <c r="AY306" s="17" t="s">
        <v>207</v>
      </c>
      <c r="BE306" s="151">
        <f>IF(N306="základná",J306,0)</f>
        <v>0</v>
      </c>
      <c r="BF306" s="151">
        <f>IF(N306="znížená",J306,0)</f>
        <v>0</v>
      </c>
      <c r="BG306" s="151">
        <f>IF(N306="zákl. prenesená",J306,0)</f>
        <v>0</v>
      </c>
      <c r="BH306" s="151">
        <f>IF(N306="zníž. prenesená",J306,0)</f>
        <v>0</v>
      </c>
      <c r="BI306" s="151">
        <f>IF(N306="nulová",J306,0)</f>
        <v>0</v>
      </c>
      <c r="BJ306" s="17" t="s">
        <v>91</v>
      </c>
      <c r="BK306" s="151">
        <f>ROUND(I306*H306,2)</f>
        <v>0</v>
      </c>
      <c r="BL306" s="17" t="s">
        <v>236</v>
      </c>
      <c r="BM306" s="150" t="s">
        <v>2434</v>
      </c>
    </row>
    <row r="307" spans="2:65" s="11" customFormat="1" x14ac:dyDescent="0.2">
      <c r="B307" s="152"/>
      <c r="D307" s="153" t="s">
        <v>214</v>
      </c>
      <c r="E307" s="154" t="s">
        <v>1</v>
      </c>
      <c r="F307" s="155" t="s">
        <v>2435</v>
      </c>
      <c r="H307" s="156">
        <v>115.4</v>
      </c>
      <c r="I307" s="157"/>
      <c r="L307" s="152"/>
      <c r="M307" s="158"/>
      <c r="T307" s="159"/>
      <c r="AT307" s="154" t="s">
        <v>214</v>
      </c>
      <c r="AU307" s="154" t="s">
        <v>91</v>
      </c>
      <c r="AV307" s="11" t="s">
        <v>91</v>
      </c>
      <c r="AW307" s="11" t="s">
        <v>29</v>
      </c>
      <c r="AX307" s="11" t="s">
        <v>80</v>
      </c>
      <c r="AY307" s="154" t="s">
        <v>207</v>
      </c>
    </row>
    <row r="308" spans="2:65" s="1" customFormat="1" ht="21.75" customHeight="1" x14ac:dyDescent="0.2">
      <c r="B308" s="137"/>
      <c r="C308" s="206" t="s">
        <v>266</v>
      </c>
      <c r="D308" s="206" t="s">
        <v>742</v>
      </c>
      <c r="E308" s="207" t="s">
        <v>1354</v>
      </c>
      <c r="F308" s="208" t="s">
        <v>1355</v>
      </c>
      <c r="G308" s="209" t="s">
        <v>247</v>
      </c>
      <c r="H308" s="210">
        <v>116.554</v>
      </c>
      <c r="I308" s="211"/>
      <c r="J308" s="212">
        <f>ROUND(I308*H308,2)</f>
        <v>0</v>
      </c>
      <c r="K308" s="213"/>
      <c r="L308" s="214"/>
      <c r="M308" s="215" t="s">
        <v>1</v>
      </c>
      <c r="N308" s="216" t="s">
        <v>38</v>
      </c>
      <c r="P308" s="148">
        <f>O308*H308</f>
        <v>0</v>
      </c>
      <c r="Q308" s="148">
        <v>0.09</v>
      </c>
      <c r="R308" s="148">
        <f>Q308*H308</f>
        <v>10.48986</v>
      </c>
      <c r="S308" s="148">
        <v>0</v>
      </c>
      <c r="T308" s="149">
        <f>S308*H308</f>
        <v>0</v>
      </c>
      <c r="AR308" s="150" t="s">
        <v>320</v>
      </c>
      <c r="AT308" s="150" t="s">
        <v>742</v>
      </c>
      <c r="AU308" s="150" t="s">
        <v>91</v>
      </c>
      <c r="AY308" s="17" t="s">
        <v>207</v>
      </c>
      <c r="BE308" s="151">
        <f>IF(N308="základná",J308,0)</f>
        <v>0</v>
      </c>
      <c r="BF308" s="151">
        <f>IF(N308="znížená",J308,0)</f>
        <v>0</v>
      </c>
      <c r="BG308" s="151">
        <f>IF(N308="zákl. prenesená",J308,0)</f>
        <v>0</v>
      </c>
      <c r="BH308" s="151">
        <f>IF(N308="zníž. prenesená",J308,0)</f>
        <v>0</v>
      </c>
      <c r="BI308" s="151">
        <f>IF(N308="nulová",J308,0)</f>
        <v>0</v>
      </c>
      <c r="BJ308" s="17" t="s">
        <v>91</v>
      </c>
      <c r="BK308" s="151">
        <f>ROUND(I308*H308,2)</f>
        <v>0</v>
      </c>
      <c r="BL308" s="17" t="s">
        <v>236</v>
      </c>
      <c r="BM308" s="150" t="s">
        <v>2436</v>
      </c>
    </row>
    <row r="309" spans="2:65" s="11" customFormat="1" x14ac:dyDescent="0.2">
      <c r="B309" s="152"/>
      <c r="D309" s="153" t="s">
        <v>214</v>
      </c>
      <c r="F309" s="155" t="s">
        <v>2437</v>
      </c>
      <c r="H309" s="156">
        <v>116.554</v>
      </c>
      <c r="I309" s="157"/>
      <c r="L309" s="152"/>
      <c r="M309" s="158"/>
      <c r="T309" s="159"/>
      <c r="AT309" s="154" t="s">
        <v>214</v>
      </c>
      <c r="AU309" s="154" t="s">
        <v>91</v>
      </c>
      <c r="AV309" s="11" t="s">
        <v>91</v>
      </c>
      <c r="AW309" s="11" t="s">
        <v>3</v>
      </c>
      <c r="AX309" s="11" t="s">
        <v>80</v>
      </c>
      <c r="AY309" s="154" t="s">
        <v>207</v>
      </c>
    </row>
    <row r="310" spans="2:65" s="1" customFormat="1" ht="33" customHeight="1" x14ac:dyDescent="0.2">
      <c r="B310" s="137"/>
      <c r="C310" s="138" t="s">
        <v>281</v>
      </c>
      <c r="D310" s="194" t="s">
        <v>208</v>
      </c>
      <c r="E310" s="139" t="s">
        <v>1358</v>
      </c>
      <c r="F310" s="140" t="s">
        <v>1359</v>
      </c>
      <c r="G310" s="141" t="s">
        <v>235</v>
      </c>
      <c r="H310" s="142">
        <v>443.5</v>
      </c>
      <c r="I310" s="143"/>
      <c r="J310" s="144">
        <f>ROUND(I310*H310,2)</f>
        <v>0</v>
      </c>
      <c r="K310" s="145"/>
      <c r="L310" s="32"/>
      <c r="M310" s="146" t="s">
        <v>1</v>
      </c>
      <c r="N310" s="147" t="s">
        <v>38</v>
      </c>
      <c r="P310" s="148">
        <f>O310*H310</f>
        <v>0</v>
      </c>
      <c r="Q310" s="148">
        <v>6.2700000000000004E-3</v>
      </c>
      <c r="R310" s="148">
        <f>Q310*H310</f>
        <v>2.780745</v>
      </c>
      <c r="S310" s="148">
        <v>0</v>
      </c>
      <c r="T310" s="149">
        <f>S310*H310</f>
        <v>0</v>
      </c>
      <c r="AR310" s="150" t="s">
        <v>236</v>
      </c>
      <c r="AT310" s="150" t="s">
        <v>208</v>
      </c>
      <c r="AU310" s="150" t="s">
        <v>91</v>
      </c>
      <c r="AY310" s="17" t="s">
        <v>207</v>
      </c>
      <c r="BE310" s="151">
        <f>IF(N310="základná",J310,0)</f>
        <v>0</v>
      </c>
      <c r="BF310" s="151">
        <f>IF(N310="znížená",J310,0)</f>
        <v>0</v>
      </c>
      <c r="BG310" s="151">
        <f>IF(N310="zákl. prenesená",J310,0)</f>
        <v>0</v>
      </c>
      <c r="BH310" s="151">
        <f>IF(N310="zníž. prenesená",J310,0)</f>
        <v>0</v>
      </c>
      <c r="BI310" s="151">
        <f>IF(N310="nulová",J310,0)</f>
        <v>0</v>
      </c>
      <c r="BJ310" s="17" t="s">
        <v>91</v>
      </c>
      <c r="BK310" s="151">
        <f>ROUND(I310*H310,2)</f>
        <v>0</v>
      </c>
      <c r="BL310" s="17" t="s">
        <v>236</v>
      </c>
      <c r="BM310" s="150" t="s">
        <v>2438</v>
      </c>
    </row>
    <row r="311" spans="2:65" s="11" customFormat="1" x14ac:dyDescent="0.2">
      <c r="B311" s="152"/>
      <c r="D311" s="153" t="s">
        <v>214</v>
      </c>
      <c r="E311" s="154" t="s">
        <v>1</v>
      </c>
      <c r="F311" s="155" t="s">
        <v>2439</v>
      </c>
      <c r="H311" s="156">
        <v>197.4</v>
      </c>
      <c r="I311" s="157"/>
      <c r="L311" s="152"/>
      <c r="M311" s="158"/>
      <c r="T311" s="159"/>
      <c r="AT311" s="154" t="s">
        <v>214</v>
      </c>
      <c r="AU311" s="154" t="s">
        <v>91</v>
      </c>
      <c r="AV311" s="11" t="s">
        <v>91</v>
      </c>
      <c r="AW311" s="11" t="s">
        <v>29</v>
      </c>
      <c r="AX311" s="11" t="s">
        <v>72</v>
      </c>
      <c r="AY311" s="154" t="s">
        <v>207</v>
      </c>
    </row>
    <row r="312" spans="2:65" s="11" customFormat="1" ht="20.399999999999999" x14ac:dyDescent="0.2">
      <c r="B312" s="152"/>
      <c r="D312" s="153" t="s">
        <v>214</v>
      </c>
      <c r="E312" s="154" t="s">
        <v>1</v>
      </c>
      <c r="F312" s="155" t="s">
        <v>2440</v>
      </c>
      <c r="H312" s="156">
        <v>246.1</v>
      </c>
      <c r="I312" s="157"/>
      <c r="L312" s="152"/>
      <c r="M312" s="158"/>
      <c r="T312" s="159"/>
      <c r="AT312" s="154" t="s">
        <v>214</v>
      </c>
      <c r="AU312" s="154" t="s">
        <v>91</v>
      </c>
      <c r="AV312" s="11" t="s">
        <v>91</v>
      </c>
      <c r="AW312" s="11" t="s">
        <v>29</v>
      </c>
      <c r="AX312" s="11" t="s">
        <v>72</v>
      </c>
      <c r="AY312" s="154" t="s">
        <v>207</v>
      </c>
    </row>
    <row r="313" spans="2:65" s="14" customFormat="1" x14ac:dyDescent="0.2">
      <c r="B313" s="178"/>
      <c r="D313" s="153" t="s">
        <v>214</v>
      </c>
      <c r="E313" s="179" t="s">
        <v>1</v>
      </c>
      <c r="F313" s="180" t="s">
        <v>243</v>
      </c>
      <c r="H313" s="181">
        <v>443.5</v>
      </c>
      <c r="I313" s="182"/>
      <c r="L313" s="178"/>
      <c r="M313" s="183"/>
      <c r="T313" s="184"/>
      <c r="AT313" s="179" t="s">
        <v>214</v>
      </c>
      <c r="AU313" s="179" t="s">
        <v>91</v>
      </c>
      <c r="AV313" s="14" t="s">
        <v>236</v>
      </c>
      <c r="AW313" s="14" t="s">
        <v>29</v>
      </c>
      <c r="AX313" s="14" t="s">
        <v>80</v>
      </c>
      <c r="AY313" s="179" t="s">
        <v>207</v>
      </c>
    </row>
    <row r="314" spans="2:65" s="1" customFormat="1" ht="24.15" customHeight="1" x14ac:dyDescent="0.2">
      <c r="B314" s="137"/>
      <c r="C314" s="138" t="s">
        <v>286</v>
      </c>
      <c r="D314" s="194" t="s">
        <v>208</v>
      </c>
      <c r="E314" s="139" t="s">
        <v>1364</v>
      </c>
      <c r="F314" s="140" t="s">
        <v>2441</v>
      </c>
      <c r="G314" s="141" t="s">
        <v>247</v>
      </c>
      <c r="H314" s="142">
        <v>3456</v>
      </c>
      <c r="I314" s="143"/>
      <c r="J314" s="144">
        <f>ROUND(I314*H314,2)</f>
        <v>0</v>
      </c>
      <c r="K314" s="145"/>
      <c r="L314" s="32"/>
      <c r="M314" s="146" t="s">
        <v>1</v>
      </c>
      <c r="N314" s="147" t="s">
        <v>38</v>
      </c>
      <c r="P314" s="148">
        <f>O314*H314</f>
        <v>0</v>
      </c>
      <c r="Q314" s="148">
        <v>2.0200000000000001E-3</v>
      </c>
      <c r="R314" s="148">
        <f>Q314*H314</f>
        <v>6.9811200000000007</v>
      </c>
      <c r="S314" s="148">
        <v>0</v>
      </c>
      <c r="T314" s="149">
        <f>S314*H314</f>
        <v>0</v>
      </c>
      <c r="AR314" s="150" t="s">
        <v>236</v>
      </c>
      <c r="AT314" s="150" t="s">
        <v>208</v>
      </c>
      <c r="AU314" s="150" t="s">
        <v>91</v>
      </c>
      <c r="AY314" s="17" t="s">
        <v>207</v>
      </c>
      <c r="BE314" s="151">
        <f>IF(N314="základná",J314,0)</f>
        <v>0</v>
      </c>
      <c r="BF314" s="151">
        <f>IF(N314="znížená",J314,0)</f>
        <v>0</v>
      </c>
      <c r="BG314" s="151">
        <f>IF(N314="zákl. prenesená",J314,0)</f>
        <v>0</v>
      </c>
      <c r="BH314" s="151">
        <f>IF(N314="zníž. prenesená",J314,0)</f>
        <v>0</v>
      </c>
      <c r="BI314" s="151">
        <f>IF(N314="nulová",J314,0)</f>
        <v>0</v>
      </c>
      <c r="BJ314" s="17" t="s">
        <v>91</v>
      </c>
      <c r="BK314" s="151">
        <f>ROUND(I314*H314,2)</f>
        <v>0</v>
      </c>
      <c r="BL314" s="17" t="s">
        <v>236</v>
      </c>
      <c r="BM314" s="150" t="s">
        <v>2442</v>
      </c>
    </row>
    <row r="315" spans="2:65" s="11" customFormat="1" x14ac:dyDescent="0.2">
      <c r="B315" s="152"/>
      <c r="D315" s="153" t="s">
        <v>214</v>
      </c>
      <c r="E315" s="154" t="s">
        <v>1</v>
      </c>
      <c r="F315" s="155" t="s">
        <v>2443</v>
      </c>
      <c r="H315" s="156">
        <v>2167</v>
      </c>
      <c r="I315" s="157"/>
      <c r="L315" s="152"/>
      <c r="M315" s="158"/>
      <c r="T315" s="159"/>
      <c r="AT315" s="154" t="s">
        <v>214</v>
      </c>
      <c r="AU315" s="154" t="s">
        <v>91</v>
      </c>
      <c r="AV315" s="11" t="s">
        <v>91</v>
      </c>
      <c r="AW315" s="11" t="s">
        <v>29</v>
      </c>
      <c r="AX315" s="11" t="s">
        <v>72</v>
      </c>
      <c r="AY315" s="154" t="s">
        <v>207</v>
      </c>
    </row>
    <row r="316" spans="2:65" s="11" customFormat="1" ht="20.399999999999999" x14ac:dyDescent="0.2">
      <c r="B316" s="152"/>
      <c r="D316" s="153" t="s">
        <v>214</v>
      </c>
      <c r="E316" s="154" t="s">
        <v>1</v>
      </c>
      <c r="F316" s="155" t="s">
        <v>2444</v>
      </c>
      <c r="H316" s="156">
        <v>1289</v>
      </c>
      <c r="I316" s="157"/>
      <c r="L316" s="152"/>
      <c r="M316" s="158"/>
      <c r="T316" s="159"/>
      <c r="AT316" s="154" t="s">
        <v>214</v>
      </c>
      <c r="AU316" s="154" t="s">
        <v>91</v>
      </c>
      <c r="AV316" s="11" t="s">
        <v>91</v>
      </c>
      <c r="AW316" s="11" t="s">
        <v>29</v>
      </c>
      <c r="AX316" s="11" t="s">
        <v>72</v>
      </c>
      <c r="AY316" s="154" t="s">
        <v>207</v>
      </c>
    </row>
    <row r="317" spans="2:65" s="14" customFormat="1" x14ac:dyDescent="0.2">
      <c r="B317" s="178"/>
      <c r="D317" s="153" t="s">
        <v>214</v>
      </c>
      <c r="E317" s="179" t="s">
        <v>1</v>
      </c>
      <c r="F317" s="180" t="s">
        <v>243</v>
      </c>
      <c r="H317" s="181">
        <v>3456</v>
      </c>
      <c r="I317" s="182"/>
      <c r="L317" s="178"/>
      <c r="M317" s="183"/>
      <c r="T317" s="184"/>
      <c r="AT317" s="179" t="s">
        <v>214</v>
      </c>
      <c r="AU317" s="179" t="s">
        <v>91</v>
      </c>
      <c r="AV317" s="14" t="s">
        <v>236</v>
      </c>
      <c r="AW317" s="14" t="s">
        <v>29</v>
      </c>
      <c r="AX317" s="14" t="s">
        <v>80</v>
      </c>
      <c r="AY317" s="179" t="s">
        <v>207</v>
      </c>
    </row>
    <row r="318" spans="2:65" s="1" customFormat="1" ht="33" customHeight="1" x14ac:dyDescent="0.2">
      <c r="B318" s="137"/>
      <c r="C318" s="138" t="s">
        <v>901</v>
      </c>
      <c r="D318" s="194" t="s">
        <v>208</v>
      </c>
      <c r="E318" s="139" t="s">
        <v>1370</v>
      </c>
      <c r="F318" s="140" t="s">
        <v>1371</v>
      </c>
      <c r="G318" s="141" t="s">
        <v>247</v>
      </c>
      <c r="H318" s="142">
        <v>350</v>
      </c>
      <c r="I318" s="143"/>
      <c r="J318" s="144">
        <f>ROUND(I318*H318,2)</f>
        <v>0</v>
      </c>
      <c r="K318" s="145"/>
      <c r="L318" s="32"/>
      <c r="M318" s="146" t="s">
        <v>1</v>
      </c>
      <c r="N318" s="147" t="s">
        <v>38</v>
      </c>
      <c r="P318" s="148">
        <f>O318*H318</f>
        <v>0</v>
      </c>
      <c r="Q318" s="148">
        <v>2.0200000000000001E-3</v>
      </c>
      <c r="R318" s="148">
        <f>Q318*H318</f>
        <v>0.70700000000000007</v>
      </c>
      <c r="S318" s="148">
        <v>0</v>
      </c>
      <c r="T318" s="149">
        <f>S318*H318</f>
        <v>0</v>
      </c>
      <c r="AR318" s="150" t="s">
        <v>236</v>
      </c>
      <c r="AT318" s="150" t="s">
        <v>208</v>
      </c>
      <c r="AU318" s="150" t="s">
        <v>91</v>
      </c>
      <c r="AY318" s="17" t="s">
        <v>207</v>
      </c>
      <c r="BE318" s="151">
        <f>IF(N318="základná",J318,0)</f>
        <v>0</v>
      </c>
      <c r="BF318" s="151">
        <f>IF(N318="znížená",J318,0)</f>
        <v>0</v>
      </c>
      <c r="BG318" s="151">
        <f>IF(N318="zákl. prenesená",J318,0)</f>
        <v>0</v>
      </c>
      <c r="BH318" s="151">
        <f>IF(N318="zníž. prenesená",J318,0)</f>
        <v>0</v>
      </c>
      <c r="BI318" s="151">
        <f>IF(N318="nulová",J318,0)</f>
        <v>0</v>
      </c>
      <c r="BJ318" s="17" t="s">
        <v>91</v>
      </c>
      <c r="BK318" s="151">
        <f>ROUND(I318*H318,2)</f>
        <v>0</v>
      </c>
      <c r="BL318" s="17" t="s">
        <v>236</v>
      </c>
      <c r="BM318" s="150" t="s">
        <v>2445</v>
      </c>
    </row>
    <row r="319" spans="2:65" s="11" customFormat="1" x14ac:dyDescent="0.2">
      <c r="B319" s="152"/>
      <c r="D319" s="153" t="s">
        <v>214</v>
      </c>
      <c r="E319" s="154" t="s">
        <v>1</v>
      </c>
      <c r="F319" s="155" t="s">
        <v>2446</v>
      </c>
      <c r="H319" s="156">
        <v>336</v>
      </c>
      <c r="I319" s="157"/>
      <c r="L319" s="152"/>
      <c r="M319" s="158"/>
      <c r="T319" s="159"/>
      <c r="AT319" s="154" t="s">
        <v>214</v>
      </c>
      <c r="AU319" s="154" t="s">
        <v>91</v>
      </c>
      <c r="AV319" s="11" t="s">
        <v>91</v>
      </c>
      <c r="AW319" s="11" t="s">
        <v>29</v>
      </c>
      <c r="AX319" s="11" t="s">
        <v>72</v>
      </c>
      <c r="AY319" s="154" t="s">
        <v>207</v>
      </c>
    </row>
    <row r="320" spans="2:65" s="11" customFormat="1" ht="20.399999999999999" x14ac:dyDescent="0.2">
      <c r="B320" s="152"/>
      <c r="D320" s="153" t="s">
        <v>214</v>
      </c>
      <c r="E320" s="154" t="s">
        <v>1</v>
      </c>
      <c r="F320" s="155" t="s">
        <v>2447</v>
      </c>
      <c r="H320" s="156">
        <v>14</v>
      </c>
      <c r="I320" s="157"/>
      <c r="L320" s="152"/>
      <c r="M320" s="158"/>
      <c r="T320" s="159"/>
      <c r="AT320" s="154" t="s">
        <v>214</v>
      </c>
      <c r="AU320" s="154" t="s">
        <v>91</v>
      </c>
      <c r="AV320" s="11" t="s">
        <v>91</v>
      </c>
      <c r="AW320" s="11" t="s">
        <v>29</v>
      </c>
      <c r="AX320" s="11" t="s">
        <v>72</v>
      </c>
      <c r="AY320" s="154" t="s">
        <v>207</v>
      </c>
    </row>
    <row r="321" spans="2:65" s="14" customFormat="1" x14ac:dyDescent="0.2">
      <c r="B321" s="178"/>
      <c r="D321" s="153" t="s">
        <v>214</v>
      </c>
      <c r="E321" s="179" t="s">
        <v>1</v>
      </c>
      <c r="F321" s="180" t="s">
        <v>243</v>
      </c>
      <c r="H321" s="181">
        <v>350</v>
      </c>
      <c r="I321" s="182"/>
      <c r="L321" s="178"/>
      <c r="M321" s="183"/>
      <c r="T321" s="184"/>
      <c r="AT321" s="179" t="s">
        <v>214</v>
      </c>
      <c r="AU321" s="179" t="s">
        <v>91</v>
      </c>
      <c r="AV321" s="14" t="s">
        <v>236</v>
      </c>
      <c r="AW321" s="14" t="s">
        <v>29</v>
      </c>
      <c r="AX321" s="14" t="s">
        <v>80</v>
      </c>
      <c r="AY321" s="179" t="s">
        <v>207</v>
      </c>
    </row>
    <row r="322" spans="2:65" s="1" customFormat="1" ht="24.15" customHeight="1" x14ac:dyDescent="0.2">
      <c r="B322" s="137"/>
      <c r="C322" s="138" t="s">
        <v>904</v>
      </c>
      <c r="D322" s="194" t="s">
        <v>208</v>
      </c>
      <c r="E322" s="139" t="s">
        <v>1375</v>
      </c>
      <c r="F322" s="140" t="s">
        <v>1376</v>
      </c>
      <c r="G322" s="141" t="s">
        <v>247</v>
      </c>
      <c r="H322" s="142">
        <v>291</v>
      </c>
      <c r="I322" s="143"/>
      <c r="J322" s="144">
        <f>ROUND(I322*H322,2)</f>
        <v>0</v>
      </c>
      <c r="K322" s="145"/>
      <c r="L322" s="32"/>
      <c r="M322" s="146" t="s">
        <v>1</v>
      </c>
      <c r="N322" s="147" t="s">
        <v>38</v>
      </c>
      <c r="P322" s="148">
        <f>O322*H322</f>
        <v>0</v>
      </c>
      <c r="Q322" s="148">
        <v>2.0200000000000001E-3</v>
      </c>
      <c r="R322" s="148">
        <f>Q322*H322</f>
        <v>0.58782000000000001</v>
      </c>
      <c r="S322" s="148">
        <v>0</v>
      </c>
      <c r="T322" s="149">
        <f>S322*H322</f>
        <v>0</v>
      </c>
      <c r="AR322" s="150" t="s">
        <v>354</v>
      </c>
      <c r="AT322" s="150" t="s">
        <v>208</v>
      </c>
      <c r="AU322" s="150" t="s">
        <v>91</v>
      </c>
      <c r="AY322" s="17" t="s">
        <v>207</v>
      </c>
      <c r="BE322" s="151">
        <f>IF(N322="základná",J322,0)</f>
        <v>0</v>
      </c>
      <c r="BF322" s="151">
        <f>IF(N322="znížená",J322,0)</f>
        <v>0</v>
      </c>
      <c r="BG322" s="151">
        <f>IF(N322="zákl. prenesená",J322,0)</f>
        <v>0</v>
      </c>
      <c r="BH322" s="151">
        <f>IF(N322="zníž. prenesená",J322,0)</f>
        <v>0</v>
      </c>
      <c r="BI322" s="151">
        <f>IF(N322="nulová",J322,0)</f>
        <v>0</v>
      </c>
      <c r="BJ322" s="17" t="s">
        <v>91</v>
      </c>
      <c r="BK322" s="151">
        <f>ROUND(I322*H322,2)</f>
        <v>0</v>
      </c>
      <c r="BL322" s="17" t="s">
        <v>354</v>
      </c>
      <c r="BM322" s="150" t="s">
        <v>2448</v>
      </c>
    </row>
    <row r="323" spans="2:65" s="11" customFormat="1" x14ac:dyDescent="0.2">
      <c r="B323" s="152"/>
      <c r="D323" s="153" t="s">
        <v>214</v>
      </c>
      <c r="E323" s="154" t="s">
        <v>1</v>
      </c>
      <c r="F323" s="155" t="s">
        <v>2449</v>
      </c>
      <c r="H323" s="156">
        <v>221</v>
      </c>
      <c r="I323" s="157"/>
      <c r="L323" s="152"/>
      <c r="M323" s="158"/>
      <c r="T323" s="159"/>
      <c r="AT323" s="154" t="s">
        <v>214</v>
      </c>
      <c r="AU323" s="154" t="s">
        <v>91</v>
      </c>
      <c r="AV323" s="11" t="s">
        <v>91</v>
      </c>
      <c r="AW323" s="11" t="s">
        <v>29</v>
      </c>
      <c r="AX323" s="11" t="s">
        <v>72</v>
      </c>
      <c r="AY323" s="154" t="s">
        <v>207</v>
      </c>
    </row>
    <row r="324" spans="2:65" s="11" customFormat="1" ht="20.399999999999999" x14ac:dyDescent="0.2">
      <c r="B324" s="152"/>
      <c r="D324" s="153" t="s">
        <v>214</v>
      </c>
      <c r="E324" s="154" t="s">
        <v>1</v>
      </c>
      <c r="F324" s="155" t="s">
        <v>2450</v>
      </c>
      <c r="H324" s="156">
        <v>70</v>
      </c>
      <c r="I324" s="157"/>
      <c r="L324" s="152"/>
      <c r="M324" s="158"/>
      <c r="T324" s="159"/>
      <c r="AT324" s="154" t="s">
        <v>214</v>
      </c>
      <c r="AU324" s="154" t="s">
        <v>91</v>
      </c>
      <c r="AV324" s="11" t="s">
        <v>91</v>
      </c>
      <c r="AW324" s="11" t="s">
        <v>29</v>
      </c>
      <c r="AX324" s="11" t="s">
        <v>72</v>
      </c>
      <c r="AY324" s="154" t="s">
        <v>207</v>
      </c>
    </row>
    <row r="325" spans="2:65" s="14" customFormat="1" x14ac:dyDescent="0.2">
      <c r="B325" s="178"/>
      <c r="D325" s="153" t="s">
        <v>214</v>
      </c>
      <c r="E325" s="179" t="s">
        <v>1</v>
      </c>
      <c r="F325" s="180" t="s">
        <v>243</v>
      </c>
      <c r="H325" s="181">
        <v>291</v>
      </c>
      <c r="I325" s="182"/>
      <c r="L325" s="178"/>
      <c r="M325" s="183"/>
      <c r="T325" s="184"/>
      <c r="AT325" s="179" t="s">
        <v>214</v>
      </c>
      <c r="AU325" s="179" t="s">
        <v>91</v>
      </c>
      <c r="AV325" s="14" t="s">
        <v>236</v>
      </c>
      <c r="AW325" s="14" t="s">
        <v>29</v>
      </c>
      <c r="AX325" s="14" t="s">
        <v>80</v>
      </c>
      <c r="AY325" s="179" t="s">
        <v>207</v>
      </c>
    </row>
    <row r="326" spans="2:65" s="1" customFormat="1" ht="24.15" customHeight="1" x14ac:dyDescent="0.2">
      <c r="B326" s="137"/>
      <c r="C326" s="138" t="s">
        <v>908</v>
      </c>
      <c r="D326" s="194" t="s">
        <v>208</v>
      </c>
      <c r="E326" s="139" t="s">
        <v>1380</v>
      </c>
      <c r="F326" s="140" t="s">
        <v>1381</v>
      </c>
      <c r="G326" s="141" t="s">
        <v>410</v>
      </c>
      <c r="H326" s="142">
        <v>36</v>
      </c>
      <c r="I326" s="143"/>
      <c r="J326" s="144">
        <f>ROUND(I326*H326,2)</f>
        <v>0</v>
      </c>
      <c r="K326" s="145"/>
      <c r="L326" s="32"/>
      <c r="M326" s="146" t="s">
        <v>1</v>
      </c>
      <c r="N326" s="147" t="s">
        <v>38</v>
      </c>
      <c r="P326" s="148">
        <f>O326*H326</f>
        <v>0</v>
      </c>
      <c r="Q326" s="148">
        <v>6.0600000000000003E-3</v>
      </c>
      <c r="R326" s="148">
        <f>Q326*H326</f>
        <v>0.21816000000000002</v>
      </c>
      <c r="S326" s="148">
        <v>0</v>
      </c>
      <c r="T326" s="149">
        <f>S326*H326</f>
        <v>0</v>
      </c>
      <c r="AR326" s="150" t="s">
        <v>236</v>
      </c>
      <c r="AT326" s="150" t="s">
        <v>208</v>
      </c>
      <c r="AU326" s="150" t="s">
        <v>91</v>
      </c>
      <c r="AY326" s="17" t="s">
        <v>207</v>
      </c>
      <c r="BE326" s="151">
        <f>IF(N326="základná",J326,0)</f>
        <v>0</v>
      </c>
      <c r="BF326" s="151">
        <f>IF(N326="znížená",J326,0)</f>
        <v>0</v>
      </c>
      <c r="BG326" s="151">
        <f>IF(N326="zákl. prenesená",J326,0)</f>
        <v>0</v>
      </c>
      <c r="BH326" s="151">
        <f>IF(N326="zníž. prenesená",J326,0)</f>
        <v>0</v>
      </c>
      <c r="BI326" s="151">
        <f>IF(N326="nulová",J326,0)</f>
        <v>0</v>
      </c>
      <c r="BJ326" s="17" t="s">
        <v>91</v>
      </c>
      <c r="BK326" s="151">
        <f>ROUND(I326*H326,2)</f>
        <v>0</v>
      </c>
      <c r="BL326" s="17" t="s">
        <v>236</v>
      </c>
      <c r="BM326" s="150" t="s">
        <v>2451</v>
      </c>
    </row>
    <row r="327" spans="2:65" s="11" customFormat="1" ht="20.399999999999999" x14ac:dyDescent="0.2">
      <c r="B327" s="152"/>
      <c r="D327" s="153" t="s">
        <v>214</v>
      </c>
      <c r="E327" s="154" t="s">
        <v>1</v>
      </c>
      <c r="F327" s="155" t="s">
        <v>2452</v>
      </c>
      <c r="H327" s="156">
        <v>24</v>
      </c>
      <c r="I327" s="157"/>
      <c r="L327" s="152"/>
      <c r="M327" s="158"/>
      <c r="T327" s="159"/>
      <c r="AT327" s="154" t="s">
        <v>214</v>
      </c>
      <c r="AU327" s="154" t="s">
        <v>91</v>
      </c>
      <c r="AV327" s="11" t="s">
        <v>91</v>
      </c>
      <c r="AW327" s="11" t="s">
        <v>29</v>
      </c>
      <c r="AX327" s="11" t="s">
        <v>72</v>
      </c>
      <c r="AY327" s="154" t="s">
        <v>207</v>
      </c>
    </row>
    <row r="328" spans="2:65" s="11" customFormat="1" ht="30.6" x14ac:dyDescent="0.2">
      <c r="B328" s="152"/>
      <c r="D328" s="153" t="s">
        <v>214</v>
      </c>
      <c r="E328" s="154" t="s">
        <v>1</v>
      </c>
      <c r="F328" s="155" t="s">
        <v>2453</v>
      </c>
      <c r="H328" s="156">
        <v>12</v>
      </c>
      <c r="I328" s="157"/>
      <c r="L328" s="152"/>
      <c r="M328" s="158"/>
      <c r="T328" s="159"/>
      <c r="AT328" s="154" t="s">
        <v>214</v>
      </c>
      <c r="AU328" s="154" t="s">
        <v>91</v>
      </c>
      <c r="AV328" s="11" t="s">
        <v>91</v>
      </c>
      <c r="AW328" s="11" t="s">
        <v>29</v>
      </c>
      <c r="AX328" s="11" t="s">
        <v>72</v>
      </c>
      <c r="AY328" s="154" t="s">
        <v>207</v>
      </c>
    </row>
    <row r="329" spans="2:65" s="14" customFormat="1" x14ac:dyDescent="0.2">
      <c r="B329" s="178"/>
      <c r="D329" s="153" t="s">
        <v>214</v>
      </c>
      <c r="E329" s="179" t="s">
        <v>1</v>
      </c>
      <c r="F329" s="180" t="s">
        <v>243</v>
      </c>
      <c r="H329" s="181">
        <v>36</v>
      </c>
      <c r="I329" s="182"/>
      <c r="L329" s="178"/>
      <c r="M329" s="183"/>
      <c r="T329" s="184"/>
      <c r="AT329" s="179" t="s">
        <v>214</v>
      </c>
      <c r="AU329" s="179" t="s">
        <v>91</v>
      </c>
      <c r="AV329" s="14" t="s">
        <v>236</v>
      </c>
      <c r="AW329" s="14" t="s">
        <v>29</v>
      </c>
      <c r="AX329" s="14" t="s">
        <v>80</v>
      </c>
      <c r="AY329" s="179" t="s">
        <v>207</v>
      </c>
    </row>
    <row r="330" spans="2:65" s="1" customFormat="1" ht="24.15" customHeight="1" x14ac:dyDescent="0.2">
      <c r="B330" s="137"/>
      <c r="C330" s="138" t="s">
        <v>911</v>
      </c>
      <c r="D330" s="194" t="s">
        <v>208</v>
      </c>
      <c r="E330" s="139" t="s">
        <v>1385</v>
      </c>
      <c r="F330" s="140" t="s">
        <v>1386</v>
      </c>
      <c r="G330" s="141" t="s">
        <v>410</v>
      </c>
      <c r="H330" s="142">
        <v>646.29999999999995</v>
      </c>
      <c r="I330" s="143"/>
      <c r="J330" s="144">
        <f>ROUND(I330*H330,2)</f>
        <v>0</v>
      </c>
      <c r="K330" s="145"/>
      <c r="L330" s="32"/>
      <c r="M330" s="146" t="s">
        <v>1</v>
      </c>
      <c r="N330" s="147" t="s">
        <v>38</v>
      </c>
      <c r="P330" s="148">
        <f>O330*H330</f>
        <v>0</v>
      </c>
      <c r="Q330" s="148">
        <v>2.0000000000000002E-5</v>
      </c>
      <c r="R330" s="148">
        <f>Q330*H330</f>
        <v>1.2926E-2</v>
      </c>
      <c r="S330" s="148">
        <v>0</v>
      </c>
      <c r="T330" s="149">
        <f>S330*H330</f>
        <v>0</v>
      </c>
      <c r="AR330" s="150" t="s">
        <v>236</v>
      </c>
      <c r="AT330" s="150" t="s">
        <v>208</v>
      </c>
      <c r="AU330" s="150" t="s">
        <v>91</v>
      </c>
      <c r="AY330" s="17" t="s">
        <v>207</v>
      </c>
      <c r="BE330" s="151">
        <f>IF(N330="základná",J330,0)</f>
        <v>0</v>
      </c>
      <c r="BF330" s="151">
        <f>IF(N330="znížená",J330,0)</f>
        <v>0</v>
      </c>
      <c r="BG330" s="151">
        <f>IF(N330="zákl. prenesená",J330,0)</f>
        <v>0</v>
      </c>
      <c r="BH330" s="151">
        <f>IF(N330="zníž. prenesená",J330,0)</f>
        <v>0</v>
      </c>
      <c r="BI330" s="151">
        <f>IF(N330="nulová",J330,0)</f>
        <v>0</v>
      </c>
      <c r="BJ330" s="17" t="s">
        <v>91</v>
      </c>
      <c r="BK330" s="151">
        <f>ROUND(I330*H330,2)</f>
        <v>0</v>
      </c>
      <c r="BL330" s="17" t="s">
        <v>236</v>
      </c>
      <c r="BM330" s="150" t="s">
        <v>2454</v>
      </c>
    </row>
    <row r="331" spans="2:65" s="1" customFormat="1" ht="19.2" x14ac:dyDescent="0.2">
      <c r="B331" s="32"/>
      <c r="D331" s="153" t="s">
        <v>220</v>
      </c>
      <c r="F331" s="160" t="s">
        <v>1388</v>
      </c>
      <c r="I331" s="161"/>
      <c r="L331" s="32"/>
      <c r="M331" s="162"/>
      <c r="T331" s="59"/>
      <c r="AT331" s="17" t="s">
        <v>220</v>
      </c>
      <c r="AU331" s="17" t="s">
        <v>91</v>
      </c>
    </row>
    <row r="332" spans="2:65" s="11" customFormat="1" ht="20.399999999999999" x14ac:dyDescent="0.2">
      <c r="B332" s="152"/>
      <c r="D332" s="153" t="s">
        <v>214</v>
      </c>
      <c r="E332" s="154" t="s">
        <v>1</v>
      </c>
      <c r="F332" s="155" t="s">
        <v>2455</v>
      </c>
      <c r="H332" s="156">
        <v>376.3</v>
      </c>
      <c r="I332" s="157"/>
      <c r="L332" s="152"/>
      <c r="M332" s="158"/>
      <c r="T332" s="159"/>
      <c r="AT332" s="154" t="s">
        <v>214</v>
      </c>
      <c r="AU332" s="154" t="s">
        <v>91</v>
      </c>
      <c r="AV332" s="11" t="s">
        <v>91</v>
      </c>
      <c r="AW332" s="11" t="s">
        <v>29</v>
      </c>
      <c r="AX332" s="11" t="s">
        <v>72</v>
      </c>
      <c r="AY332" s="154" t="s">
        <v>207</v>
      </c>
    </row>
    <row r="333" spans="2:65" s="11" customFormat="1" ht="20.399999999999999" x14ac:dyDescent="0.2">
      <c r="B333" s="152"/>
      <c r="D333" s="153" t="s">
        <v>214</v>
      </c>
      <c r="E333" s="154" t="s">
        <v>1</v>
      </c>
      <c r="F333" s="155" t="s">
        <v>2456</v>
      </c>
      <c r="H333" s="156">
        <v>270</v>
      </c>
      <c r="I333" s="157"/>
      <c r="L333" s="152"/>
      <c r="M333" s="158"/>
      <c r="T333" s="159"/>
      <c r="AT333" s="154" t="s">
        <v>214</v>
      </c>
      <c r="AU333" s="154" t="s">
        <v>91</v>
      </c>
      <c r="AV333" s="11" t="s">
        <v>91</v>
      </c>
      <c r="AW333" s="11" t="s">
        <v>29</v>
      </c>
      <c r="AX333" s="11" t="s">
        <v>72</v>
      </c>
      <c r="AY333" s="154" t="s">
        <v>207</v>
      </c>
    </row>
    <row r="334" spans="2:65" s="14" customFormat="1" x14ac:dyDescent="0.2">
      <c r="B334" s="178"/>
      <c r="D334" s="153" t="s">
        <v>214</v>
      </c>
      <c r="E334" s="179" t="s">
        <v>1</v>
      </c>
      <c r="F334" s="180" t="s">
        <v>243</v>
      </c>
      <c r="H334" s="181">
        <v>646.29999999999995</v>
      </c>
      <c r="I334" s="182"/>
      <c r="L334" s="178"/>
      <c r="M334" s="183"/>
      <c r="T334" s="184"/>
      <c r="AT334" s="179" t="s">
        <v>214</v>
      </c>
      <c r="AU334" s="179" t="s">
        <v>91</v>
      </c>
      <c r="AV334" s="14" t="s">
        <v>236</v>
      </c>
      <c r="AW334" s="14" t="s">
        <v>29</v>
      </c>
      <c r="AX334" s="14" t="s">
        <v>80</v>
      </c>
      <c r="AY334" s="179" t="s">
        <v>207</v>
      </c>
    </row>
    <row r="335" spans="2:65" s="1" customFormat="1" ht="24.15" customHeight="1" x14ac:dyDescent="0.2">
      <c r="B335" s="137"/>
      <c r="C335" s="138" t="s">
        <v>917</v>
      </c>
      <c r="D335" s="194" t="s">
        <v>208</v>
      </c>
      <c r="E335" s="139" t="s">
        <v>1392</v>
      </c>
      <c r="F335" s="140" t="s">
        <v>1393</v>
      </c>
      <c r="G335" s="141" t="s">
        <v>410</v>
      </c>
      <c r="H335" s="142">
        <v>290.10000000000002</v>
      </c>
      <c r="I335" s="143"/>
      <c r="J335" s="144">
        <f>ROUND(I335*H335,2)</f>
        <v>0</v>
      </c>
      <c r="K335" s="145"/>
      <c r="L335" s="32"/>
      <c r="M335" s="146" t="s">
        <v>1</v>
      </c>
      <c r="N335" s="147" t="s">
        <v>38</v>
      </c>
      <c r="P335" s="148">
        <f>O335*H335</f>
        <v>0</v>
      </c>
      <c r="Q335" s="148">
        <v>2.0000000000000002E-5</v>
      </c>
      <c r="R335" s="148">
        <f>Q335*H335</f>
        <v>5.8020000000000007E-3</v>
      </c>
      <c r="S335" s="148">
        <v>0</v>
      </c>
      <c r="T335" s="149">
        <f>S335*H335</f>
        <v>0</v>
      </c>
      <c r="AR335" s="150" t="s">
        <v>236</v>
      </c>
      <c r="AT335" s="150" t="s">
        <v>208</v>
      </c>
      <c r="AU335" s="150" t="s">
        <v>91</v>
      </c>
      <c r="AY335" s="17" t="s">
        <v>207</v>
      </c>
      <c r="BE335" s="151">
        <f>IF(N335="základná",J335,0)</f>
        <v>0</v>
      </c>
      <c r="BF335" s="151">
        <f>IF(N335="znížená",J335,0)</f>
        <v>0</v>
      </c>
      <c r="BG335" s="151">
        <f>IF(N335="zákl. prenesená",J335,0)</f>
        <v>0</v>
      </c>
      <c r="BH335" s="151">
        <f>IF(N335="zníž. prenesená",J335,0)</f>
        <v>0</v>
      </c>
      <c r="BI335" s="151">
        <f>IF(N335="nulová",J335,0)</f>
        <v>0</v>
      </c>
      <c r="BJ335" s="17" t="s">
        <v>91</v>
      </c>
      <c r="BK335" s="151">
        <f>ROUND(I335*H335,2)</f>
        <v>0</v>
      </c>
      <c r="BL335" s="17" t="s">
        <v>236</v>
      </c>
      <c r="BM335" s="150" t="s">
        <v>2457</v>
      </c>
    </row>
    <row r="336" spans="2:65" s="1" customFormat="1" ht="19.2" x14ac:dyDescent="0.2">
      <c r="B336" s="32"/>
      <c r="D336" s="153" t="s">
        <v>220</v>
      </c>
      <c r="F336" s="160" t="s">
        <v>1388</v>
      </c>
      <c r="I336" s="161"/>
      <c r="L336" s="32"/>
      <c r="M336" s="162"/>
      <c r="T336" s="59"/>
      <c r="AT336" s="17" t="s">
        <v>220</v>
      </c>
      <c r="AU336" s="17" t="s">
        <v>91</v>
      </c>
    </row>
    <row r="337" spans="2:65" s="11" customFormat="1" ht="20.399999999999999" x14ac:dyDescent="0.2">
      <c r="B337" s="152"/>
      <c r="D337" s="153" t="s">
        <v>214</v>
      </c>
      <c r="E337" s="154" t="s">
        <v>1</v>
      </c>
      <c r="F337" s="155" t="s">
        <v>2458</v>
      </c>
      <c r="H337" s="156">
        <v>220.5</v>
      </c>
      <c r="I337" s="157"/>
      <c r="L337" s="152"/>
      <c r="M337" s="158"/>
      <c r="T337" s="159"/>
      <c r="AT337" s="154" t="s">
        <v>214</v>
      </c>
      <c r="AU337" s="154" t="s">
        <v>91</v>
      </c>
      <c r="AV337" s="11" t="s">
        <v>91</v>
      </c>
      <c r="AW337" s="11" t="s">
        <v>29</v>
      </c>
      <c r="AX337" s="11" t="s">
        <v>72</v>
      </c>
      <c r="AY337" s="154" t="s">
        <v>207</v>
      </c>
    </row>
    <row r="338" spans="2:65" s="11" customFormat="1" ht="20.399999999999999" x14ac:dyDescent="0.2">
      <c r="B338" s="152"/>
      <c r="D338" s="153" t="s">
        <v>214</v>
      </c>
      <c r="E338" s="154" t="s">
        <v>1</v>
      </c>
      <c r="F338" s="155" t="s">
        <v>2459</v>
      </c>
      <c r="H338" s="156">
        <v>69.599999999999994</v>
      </c>
      <c r="I338" s="157"/>
      <c r="L338" s="152"/>
      <c r="M338" s="158"/>
      <c r="T338" s="159"/>
      <c r="AT338" s="154" t="s">
        <v>214</v>
      </c>
      <c r="AU338" s="154" t="s">
        <v>91</v>
      </c>
      <c r="AV338" s="11" t="s">
        <v>91</v>
      </c>
      <c r="AW338" s="11" t="s">
        <v>29</v>
      </c>
      <c r="AX338" s="11" t="s">
        <v>72</v>
      </c>
      <c r="AY338" s="154" t="s">
        <v>207</v>
      </c>
    </row>
    <row r="339" spans="2:65" s="14" customFormat="1" x14ac:dyDescent="0.2">
      <c r="B339" s="178"/>
      <c r="D339" s="153" t="s">
        <v>214</v>
      </c>
      <c r="E339" s="179" t="s">
        <v>1</v>
      </c>
      <c r="F339" s="180" t="s">
        <v>243</v>
      </c>
      <c r="H339" s="181">
        <v>290.10000000000002</v>
      </c>
      <c r="I339" s="182"/>
      <c r="L339" s="178"/>
      <c r="M339" s="183"/>
      <c r="T339" s="184"/>
      <c r="AT339" s="179" t="s">
        <v>214</v>
      </c>
      <c r="AU339" s="179" t="s">
        <v>91</v>
      </c>
      <c r="AV339" s="14" t="s">
        <v>236</v>
      </c>
      <c r="AW339" s="14" t="s">
        <v>29</v>
      </c>
      <c r="AX339" s="14" t="s">
        <v>80</v>
      </c>
      <c r="AY339" s="179" t="s">
        <v>207</v>
      </c>
    </row>
    <row r="340" spans="2:65" s="1" customFormat="1" ht="33" customHeight="1" x14ac:dyDescent="0.2">
      <c r="B340" s="137"/>
      <c r="C340" s="138" t="s">
        <v>921</v>
      </c>
      <c r="D340" s="194" t="s">
        <v>208</v>
      </c>
      <c r="E340" s="139" t="s">
        <v>1402</v>
      </c>
      <c r="F340" s="140" t="s">
        <v>1403</v>
      </c>
      <c r="G340" s="141" t="s">
        <v>410</v>
      </c>
      <c r="H340" s="142">
        <v>439.2</v>
      </c>
      <c r="I340" s="143"/>
      <c r="J340" s="144">
        <f>ROUND(I340*H340,2)</f>
        <v>0</v>
      </c>
      <c r="K340" s="145"/>
      <c r="L340" s="32"/>
      <c r="M340" s="146" t="s">
        <v>1</v>
      </c>
      <c r="N340" s="147" t="s">
        <v>38</v>
      </c>
      <c r="P340" s="148">
        <f>O340*H340</f>
        <v>0</v>
      </c>
      <c r="Q340" s="148">
        <v>1.6000000000000001E-4</v>
      </c>
      <c r="R340" s="148">
        <f>Q340*H340</f>
        <v>7.0272000000000001E-2</v>
      </c>
      <c r="S340" s="148">
        <v>0</v>
      </c>
      <c r="T340" s="149">
        <f>S340*H340</f>
        <v>0</v>
      </c>
      <c r="AR340" s="150" t="s">
        <v>236</v>
      </c>
      <c r="AT340" s="150" t="s">
        <v>208</v>
      </c>
      <c r="AU340" s="150" t="s">
        <v>91</v>
      </c>
      <c r="AY340" s="17" t="s">
        <v>207</v>
      </c>
      <c r="BE340" s="151">
        <f>IF(N340="základná",J340,0)</f>
        <v>0</v>
      </c>
      <c r="BF340" s="151">
        <f>IF(N340="znížená",J340,0)</f>
        <v>0</v>
      </c>
      <c r="BG340" s="151">
        <f>IF(N340="zákl. prenesená",J340,0)</f>
        <v>0</v>
      </c>
      <c r="BH340" s="151">
        <f>IF(N340="zníž. prenesená",J340,0)</f>
        <v>0</v>
      </c>
      <c r="BI340" s="151">
        <f>IF(N340="nulová",J340,0)</f>
        <v>0</v>
      </c>
      <c r="BJ340" s="17" t="s">
        <v>91</v>
      </c>
      <c r="BK340" s="151">
        <f>ROUND(I340*H340,2)</f>
        <v>0</v>
      </c>
      <c r="BL340" s="17" t="s">
        <v>236</v>
      </c>
      <c r="BM340" s="150" t="s">
        <v>2460</v>
      </c>
    </row>
    <row r="341" spans="2:65" s="1" customFormat="1" ht="28.8" x14ac:dyDescent="0.2">
      <c r="B341" s="32"/>
      <c r="D341" s="153" t="s">
        <v>220</v>
      </c>
      <c r="F341" s="160" t="s">
        <v>1405</v>
      </c>
      <c r="I341" s="161"/>
      <c r="L341" s="32"/>
      <c r="M341" s="162"/>
      <c r="T341" s="59"/>
      <c r="AT341" s="17" t="s">
        <v>220</v>
      </c>
      <c r="AU341" s="17" t="s">
        <v>91</v>
      </c>
    </row>
    <row r="342" spans="2:65" s="11" customFormat="1" ht="20.399999999999999" x14ac:dyDescent="0.2">
      <c r="B342" s="152"/>
      <c r="D342" s="153" t="s">
        <v>214</v>
      </c>
      <c r="E342" s="154" t="s">
        <v>1</v>
      </c>
      <c r="F342" s="155" t="s">
        <v>2461</v>
      </c>
      <c r="H342" s="156">
        <v>337.3</v>
      </c>
      <c r="I342" s="157"/>
      <c r="L342" s="152"/>
      <c r="M342" s="158"/>
      <c r="T342" s="159"/>
      <c r="AT342" s="154" t="s">
        <v>214</v>
      </c>
      <c r="AU342" s="154" t="s">
        <v>91</v>
      </c>
      <c r="AV342" s="11" t="s">
        <v>91</v>
      </c>
      <c r="AW342" s="11" t="s">
        <v>29</v>
      </c>
      <c r="AX342" s="11" t="s">
        <v>72</v>
      </c>
      <c r="AY342" s="154" t="s">
        <v>207</v>
      </c>
    </row>
    <row r="343" spans="2:65" s="11" customFormat="1" ht="20.399999999999999" x14ac:dyDescent="0.2">
      <c r="B343" s="152"/>
      <c r="D343" s="153" t="s">
        <v>214</v>
      </c>
      <c r="E343" s="154" t="s">
        <v>1</v>
      </c>
      <c r="F343" s="155" t="s">
        <v>2462</v>
      </c>
      <c r="H343" s="156">
        <v>101.9</v>
      </c>
      <c r="I343" s="157"/>
      <c r="L343" s="152"/>
      <c r="M343" s="158"/>
      <c r="T343" s="159"/>
      <c r="AT343" s="154" t="s">
        <v>214</v>
      </c>
      <c r="AU343" s="154" t="s">
        <v>91</v>
      </c>
      <c r="AV343" s="11" t="s">
        <v>91</v>
      </c>
      <c r="AW343" s="11" t="s">
        <v>29</v>
      </c>
      <c r="AX343" s="11" t="s">
        <v>72</v>
      </c>
      <c r="AY343" s="154" t="s">
        <v>207</v>
      </c>
    </row>
    <row r="344" spans="2:65" s="14" customFormat="1" x14ac:dyDescent="0.2">
      <c r="B344" s="178"/>
      <c r="D344" s="153" t="s">
        <v>214</v>
      </c>
      <c r="E344" s="179" t="s">
        <v>1</v>
      </c>
      <c r="F344" s="180" t="s">
        <v>243</v>
      </c>
      <c r="H344" s="181">
        <v>439.2</v>
      </c>
      <c r="I344" s="182"/>
      <c r="L344" s="178"/>
      <c r="M344" s="183"/>
      <c r="T344" s="184"/>
      <c r="AT344" s="179" t="s">
        <v>214</v>
      </c>
      <c r="AU344" s="179" t="s">
        <v>91</v>
      </c>
      <c r="AV344" s="14" t="s">
        <v>236</v>
      </c>
      <c r="AW344" s="14" t="s">
        <v>29</v>
      </c>
      <c r="AX344" s="14" t="s">
        <v>80</v>
      </c>
      <c r="AY344" s="179" t="s">
        <v>207</v>
      </c>
    </row>
    <row r="345" spans="2:65" s="1" customFormat="1" ht="16.5" customHeight="1" x14ac:dyDescent="0.2">
      <c r="B345" s="137"/>
      <c r="C345" s="138" t="s">
        <v>841</v>
      </c>
      <c r="D345" s="194" t="s">
        <v>208</v>
      </c>
      <c r="E345" s="139" t="s">
        <v>1408</v>
      </c>
      <c r="F345" s="140" t="s">
        <v>1409</v>
      </c>
      <c r="G345" s="141" t="s">
        <v>410</v>
      </c>
      <c r="H345" s="142">
        <v>1375.7</v>
      </c>
      <c r="I345" s="143"/>
      <c r="J345" s="144">
        <f>ROUND(I345*H345,2)</f>
        <v>0</v>
      </c>
      <c r="K345" s="145"/>
      <c r="L345" s="32"/>
      <c r="M345" s="146" t="s">
        <v>1</v>
      </c>
      <c r="N345" s="147" t="s">
        <v>38</v>
      </c>
      <c r="P345" s="148">
        <f>O345*H345</f>
        <v>0</v>
      </c>
      <c r="Q345" s="148">
        <v>1.0000000000000001E-5</v>
      </c>
      <c r="R345" s="148">
        <f>Q345*H345</f>
        <v>1.3757000000000002E-2</v>
      </c>
      <c r="S345" s="148">
        <v>0</v>
      </c>
      <c r="T345" s="149">
        <f>S345*H345</f>
        <v>0</v>
      </c>
      <c r="AR345" s="150" t="s">
        <v>236</v>
      </c>
      <c r="AT345" s="150" t="s">
        <v>208</v>
      </c>
      <c r="AU345" s="150" t="s">
        <v>91</v>
      </c>
      <c r="AY345" s="17" t="s">
        <v>207</v>
      </c>
      <c r="BE345" s="151">
        <f>IF(N345="základná",J345,0)</f>
        <v>0</v>
      </c>
      <c r="BF345" s="151">
        <f>IF(N345="znížená",J345,0)</f>
        <v>0</v>
      </c>
      <c r="BG345" s="151">
        <f>IF(N345="zákl. prenesená",J345,0)</f>
        <v>0</v>
      </c>
      <c r="BH345" s="151">
        <f>IF(N345="zníž. prenesená",J345,0)</f>
        <v>0</v>
      </c>
      <c r="BI345" s="151">
        <f>IF(N345="nulová",J345,0)</f>
        <v>0</v>
      </c>
      <c r="BJ345" s="17" t="s">
        <v>91</v>
      </c>
      <c r="BK345" s="151">
        <f>ROUND(I345*H345,2)</f>
        <v>0</v>
      </c>
      <c r="BL345" s="17" t="s">
        <v>236</v>
      </c>
      <c r="BM345" s="150" t="s">
        <v>2463</v>
      </c>
    </row>
    <row r="346" spans="2:65" s="11" customFormat="1" x14ac:dyDescent="0.2">
      <c r="B346" s="152"/>
      <c r="D346" s="153" t="s">
        <v>214</v>
      </c>
      <c r="E346" s="154" t="s">
        <v>1</v>
      </c>
      <c r="F346" s="155" t="s">
        <v>2464</v>
      </c>
      <c r="H346" s="156">
        <v>934.2</v>
      </c>
      <c r="I346" s="157"/>
      <c r="L346" s="152"/>
      <c r="M346" s="158"/>
      <c r="T346" s="159"/>
      <c r="AT346" s="154" t="s">
        <v>214</v>
      </c>
      <c r="AU346" s="154" t="s">
        <v>91</v>
      </c>
      <c r="AV346" s="11" t="s">
        <v>91</v>
      </c>
      <c r="AW346" s="11" t="s">
        <v>29</v>
      </c>
      <c r="AX346" s="11" t="s">
        <v>72</v>
      </c>
      <c r="AY346" s="154" t="s">
        <v>207</v>
      </c>
    </row>
    <row r="347" spans="2:65" s="11" customFormat="1" ht="20.399999999999999" x14ac:dyDescent="0.2">
      <c r="B347" s="152"/>
      <c r="D347" s="153" t="s">
        <v>214</v>
      </c>
      <c r="E347" s="154" t="s">
        <v>1</v>
      </c>
      <c r="F347" s="155" t="s">
        <v>2465</v>
      </c>
      <c r="H347" s="156">
        <v>441.5</v>
      </c>
      <c r="I347" s="157"/>
      <c r="L347" s="152"/>
      <c r="M347" s="158"/>
      <c r="T347" s="159"/>
      <c r="AT347" s="154" t="s">
        <v>214</v>
      </c>
      <c r="AU347" s="154" t="s">
        <v>91</v>
      </c>
      <c r="AV347" s="11" t="s">
        <v>91</v>
      </c>
      <c r="AW347" s="11" t="s">
        <v>29</v>
      </c>
      <c r="AX347" s="11" t="s">
        <v>72</v>
      </c>
      <c r="AY347" s="154" t="s">
        <v>207</v>
      </c>
    </row>
    <row r="348" spans="2:65" s="14" customFormat="1" x14ac:dyDescent="0.2">
      <c r="B348" s="178"/>
      <c r="D348" s="153" t="s">
        <v>214</v>
      </c>
      <c r="E348" s="179" t="s">
        <v>1</v>
      </c>
      <c r="F348" s="180" t="s">
        <v>243</v>
      </c>
      <c r="H348" s="181">
        <v>1375.7</v>
      </c>
      <c r="I348" s="182"/>
      <c r="L348" s="178"/>
      <c r="M348" s="183"/>
      <c r="T348" s="184"/>
      <c r="AT348" s="179" t="s">
        <v>214</v>
      </c>
      <c r="AU348" s="179" t="s">
        <v>91</v>
      </c>
      <c r="AV348" s="14" t="s">
        <v>236</v>
      </c>
      <c r="AW348" s="14" t="s">
        <v>29</v>
      </c>
      <c r="AX348" s="14" t="s">
        <v>80</v>
      </c>
      <c r="AY348" s="179" t="s">
        <v>207</v>
      </c>
    </row>
    <row r="349" spans="2:65" s="10" customFormat="1" ht="22.8" customHeight="1" x14ac:dyDescent="0.25">
      <c r="B349" s="127"/>
      <c r="D349" s="128" t="s">
        <v>71</v>
      </c>
      <c r="E349" s="170" t="s">
        <v>1706</v>
      </c>
      <c r="F349" s="170" t="s">
        <v>1827</v>
      </c>
      <c r="I349" s="130"/>
      <c r="J349" s="171">
        <f>BK349</f>
        <v>0</v>
      </c>
      <c r="L349" s="127"/>
      <c r="M349" s="132"/>
      <c r="P349" s="133">
        <f>P350</f>
        <v>0</v>
      </c>
      <c r="R349" s="133">
        <f>R350</f>
        <v>0</v>
      </c>
      <c r="T349" s="134">
        <f>T350</f>
        <v>0</v>
      </c>
      <c r="AR349" s="128" t="s">
        <v>80</v>
      </c>
      <c r="AT349" s="135" t="s">
        <v>71</v>
      </c>
      <c r="AU349" s="135" t="s">
        <v>80</v>
      </c>
      <c r="AY349" s="128" t="s">
        <v>207</v>
      </c>
      <c r="BK349" s="136">
        <f>BK350</f>
        <v>0</v>
      </c>
    </row>
    <row r="350" spans="2:65" s="1" customFormat="1" ht="33" customHeight="1" x14ac:dyDescent="0.2">
      <c r="B350" s="137"/>
      <c r="C350" s="138" t="s">
        <v>816</v>
      </c>
      <c r="D350" s="138" t="s">
        <v>208</v>
      </c>
      <c r="E350" s="139" t="s">
        <v>2466</v>
      </c>
      <c r="F350" s="140" t="s">
        <v>2467</v>
      </c>
      <c r="G350" s="141" t="s">
        <v>469</v>
      </c>
      <c r="H350" s="142">
        <v>4233.6360000000004</v>
      </c>
      <c r="I350" s="143"/>
      <c r="J350" s="144">
        <f>ROUND(I350*H350,2)</f>
        <v>0</v>
      </c>
      <c r="K350" s="145"/>
      <c r="L350" s="32"/>
      <c r="M350" s="146" t="s">
        <v>1</v>
      </c>
      <c r="N350" s="147" t="s">
        <v>38</v>
      </c>
      <c r="P350" s="148">
        <f>O350*H350</f>
        <v>0</v>
      </c>
      <c r="Q350" s="148">
        <v>0</v>
      </c>
      <c r="R350" s="148">
        <f>Q350*H350</f>
        <v>0</v>
      </c>
      <c r="S350" s="148">
        <v>0</v>
      </c>
      <c r="T350" s="149">
        <f>S350*H350</f>
        <v>0</v>
      </c>
      <c r="AR350" s="150" t="s">
        <v>236</v>
      </c>
      <c r="AT350" s="150" t="s">
        <v>208</v>
      </c>
      <c r="AU350" s="150" t="s">
        <v>91</v>
      </c>
      <c r="AY350" s="17" t="s">
        <v>207</v>
      </c>
      <c r="BE350" s="151">
        <f>IF(N350="základná",J350,0)</f>
        <v>0</v>
      </c>
      <c r="BF350" s="151">
        <f>IF(N350="znížená",J350,0)</f>
        <v>0</v>
      </c>
      <c r="BG350" s="151">
        <f>IF(N350="zákl. prenesená",J350,0)</f>
        <v>0</v>
      </c>
      <c r="BH350" s="151">
        <f>IF(N350="zníž. prenesená",J350,0)</f>
        <v>0</v>
      </c>
      <c r="BI350" s="151">
        <f>IF(N350="nulová",J350,0)</f>
        <v>0</v>
      </c>
      <c r="BJ350" s="17" t="s">
        <v>91</v>
      </c>
      <c r="BK350" s="151">
        <f>ROUND(I350*H350,2)</f>
        <v>0</v>
      </c>
      <c r="BL350" s="17" t="s">
        <v>236</v>
      </c>
      <c r="BM350" s="150" t="s">
        <v>2468</v>
      </c>
    </row>
    <row r="351" spans="2:65" s="10" customFormat="1" ht="25.95" customHeight="1" x14ac:dyDescent="0.25">
      <c r="B351" s="127"/>
      <c r="D351" s="128" t="s">
        <v>71</v>
      </c>
      <c r="E351" s="129" t="s">
        <v>585</v>
      </c>
      <c r="F351" s="129" t="s">
        <v>586</v>
      </c>
      <c r="I351" s="130"/>
      <c r="J351" s="131">
        <f>BK351</f>
        <v>0</v>
      </c>
      <c r="L351" s="127"/>
      <c r="M351" s="132"/>
      <c r="P351" s="133">
        <f>P352</f>
        <v>0</v>
      </c>
      <c r="R351" s="133">
        <f>R352</f>
        <v>9.306E-3</v>
      </c>
      <c r="T351" s="134">
        <f>T352</f>
        <v>0</v>
      </c>
      <c r="AR351" s="128" t="s">
        <v>91</v>
      </c>
      <c r="AT351" s="135" t="s">
        <v>71</v>
      </c>
      <c r="AU351" s="135" t="s">
        <v>72</v>
      </c>
      <c r="AY351" s="128" t="s">
        <v>207</v>
      </c>
      <c r="BK351" s="136">
        <f>BK352</f>
        <v>0</v>
      </c>
    </row>
    <row r="352" spans="2:65" s="10" customFormat="1" ht="22.8" customHeight="1" x14ac:dyDescent="0.25">
      <c r="B352" s="127"/>
      <c r="D352" s="128" t="s">
        <v>71</v>
      </c>
      <c r="E352" s="170" t="s">
        <v>1414</v>
      </c>
      <c r="F352" s="170" t="s">
        <v>1415</v>
      </c>
      <c r="I352" s="130"/>
      <c r="J352" s="171">
        <f>BK352</f>
        <v>0</v>
      </c>
      <c r="L352" s="127"/>
      <c r="M352" s="132"/>
      <c r="P352" s="133">
        <f>SUM(P353:P357)</f>
        <v>0</v>
      </c>
      <c r="R352" s="133">
        <f>SUM(R353:R357)</f>
        <v>9.306E-3</v>
      </c>
      <c r="T352" s="134">
        <f>SUM(T353:T357)</f>
        <v>0</v>
      </c>
      <c r="AR352" s="128" t="s">
        <v>91</v>
      </c>
      <c r="AT352" s="135" t="s">
        <v>71</v>
      </c>
      <c r="AU352" s="135" t="s">
        <v>80</v>
      </c>
      <c r="AY352" s="128" t="s">
        <v>207</v>
      </c>
      <c r="BK352" s="136">
        <f>SUM(BK353:BK357)</f>
        <v>0</v>
      </c>
    </row>
    <row r="353" spans="2:65" s="1" customFormat="1" ht="16.5" customHeight="1" x14ac:dyDescent="0.2">
      <c r="B353" s="137"/>
      <c r="C353" s="138" t="s">
        <v>837</v>
      </c>
      <c r="D353" s="194" t="s">
        <v>208</v>
      </c>
      <c r="E353" s="139" t="s">
        <v>1416</v>
      </c>
      <c r="F353" s="140" t="s">
        <v>1417</v>
      </c>
      <c r="G353" s="141" t="s">
        <v>235</v>
      </c>
      <c r="H353" s="142">
        <v>310.2</v>
      </c>
      <c r="I353" s="143"/>
      <c r="J353" s="144">
        <f>ROUND(I353*H353,2)</f>
        <v>0</v>
      </c>
      <c r="K353" s="145"/>
      <c r="L353" s="32"/>
      <c r="M353" s="146" t="s">
        <v>1</v>
      </c>
      <c r="N353" s="147" t="s">
        <v>38</v>
      </c>
      <c r="P353" s="148">
        <f>O353*H353</f>
        <v>0</v>
      </c>
      <c r="Q353" s="148">
        <v>3.0000000000000001E-5</v>
      </c>
      <c r="R353" s="148">
        <f>Q353*H353</f>
        <v>9.306E-3</v>
      </c>
      <c r="S353" s="148">
        <v>0</v>
      </c>
      <c r="T353" s="149">
        <f>S353*H353</f>
        <v>0</v>
      </c>
      <c r="AR353" s="150" t="s">
        <v>354</v>
      </c>
      <c r="AT353" s="150" t="s">
        <v>208</v>
      </c>
      <c r="AU353" s="150" t="s">
        <v>91</v>
      </c>
      <c r="AY353" s="17" t="s">
        <v>207</v>
      </c>
      <c r="BE353" s="151">
        <f>IF(N353="základná",J353,0)</f>
        <v>0</v>
      </c>
      <c r="BF353" s="151">
        <f>IF(N353="znížená",J353,0)</f>
        <v>0</v>
      </c>
      <c r="BG353" s="151">
        <f>IF(N353="zákl. prenesená",J353,0)</f>
        <v>0</v>
      </c>
      <c r="BH353" s="151">
        <f>IF(N353="zníž. prenesená",J353,0)</f>
        <v>0</v>
      </c>
      <c r="BI353" s="151">
        <f>IF(N353="nulová",J353,0)</f>
        <v>0</v>
      </c>
      <c r="BJ353" s="17" t="s">
        <v>91</v>
      </c>
      <c r="BK353" s="151">
        <f>ROUND(I353*H353,2)</f>
        <v>0</v>
      </c>
      <c r="BL353" s="17" t="s">
        <v>354</v>
      </c>
      <c r="BM353" s="150" t="s">
        <v>2469</v>
      </c>
    </row>
    <row r="354" spans="2:65" s="1" customFormat="1" ht="19.2" x14ac:dyDescent="0.2">
      <c r="B354" s="32"/>
      <c r="D354" s="153" t="s">
        <v>220</v>
      </c>
      <c r="F354" s="160" t="s">
        <v>2470</v>
      </c>
      <c r="I354" s="161"/>
      <c r="L354" s="32"/>
      <c r="M354" s="162"/>
      <c r="T354" s="59"/>
      <c r="AT354" s="17" t="s">
        <v>220</v>
      </c>
      <c r="AU354" s="17" t="s">
        <v>91</v>
      </c>
    </row>
    <row r="355" spans="2:65" s="11" customFormat="1" x14ac:dyDescent="0.2">
      <c r="B355" s="152"/>
      <c r="D355" s="153" t="s">
        <v>214</v>
      </c>
      <c r="E355" s="154" t="s">
        <v>1</v>
      </c>
      <c r="F355" s="155" t="s">
        <v>2471</v>
      </c>
      <c r="H355" s="156">
        <v>238.7</v>
      </c>
      <c r="I355" s="157"/>
      <c r="L355" s="152"/>
      <c r="M355" s="158"/>
      <c r="T355" s="159"/>
      <c r="AT355" s="154" t="s">
        <v>214</v>
      </c>
      <c r="AU355" s="154" t="s">
        <v>91</v>
      </c>
      <c r="AV355" s="11" t="s">
        <v>91</v>
      </c>
      <c r="AW355" s="11" t="s">
        <v>29</v>
      </c>
      <c r="AX355" s="11" t="s">
        <v>72</v>
      </c>
      <c r="AY355" s="154" t="s">
        <v>207</v>
      </c>
    </row>
    <row r="356" spans="2:65" s="11" customFormat="1" x14ac:dyDescent="0.2">
      <c r="B356" s="152"/>
      <c r="D356" s="153" t="s">
        <v>214</v>
      </c>
      <c r="E356" s="154" t="s">
        <v>1</v>
      </c>
      <c r="F356" s="155" t="s">
        <v>2396</v>
      </c>
      <c r="H356" s="156">
        <v>71.5</v>
      </c>
      <c r="I356" s="157"/>
      <c r="L356" s="152"/>
      <c r="M356" s="158"/>
      <c r="T356" s="159"/>
      <c r="AT356" s="154" t="s">
        <v>214</v>
      </c>
      <c r="AU356" s="154" t="s">
        <v>91</v>
      </c>
      <c r="AV356" s="11" t="s">
        <v>91</v>
      </c>
      <c r="AW356" s="11" t="s">
        <v>29</v>
      </c>
      <c r="AX356" s="11" t="s">
        <v>72</v>
      </c>
      <c r="AY356" s="154" t="s">
        <v>207</v>
      </c>
    </row>
    <row r="357" spans="2:65" s="14" customFormat="1" x14ac:dyDescent="0.2">
      <c r="B357" s="178"/>
      <c r="D357" s="153" t="s">
        <v>214</v>
      </c>
      <c r="E357" s="179" t="s">
        <v>1</v>
      </c>
      <c r="F357" s="180" t="s">
        <v>243</v>
      </c>
      <c r="H357" s="181">
        <v>310.2</v>
      </c>
      <c r="I357" s="182"/>
      <c r="L357" s="178"/>
      <c r="M357" s="183"/>
      <c r="T357" s="184"/>
      <c r="AT357" s="179" t="s">
        <v>214</v>
      </c>
      <c r="AU357" s="179" t="s">
        <v>91</v>
      </c>
      <c r="AV357" s="14" t="s">
        <v>236</v>
      </c>
      <c r="AW357" s="14" t="s">
        <v>29</v>
      </c>
      <c r="AX357" s="14" t="s">
        <v>80</v>
      </c>
      <c r="AY357" s="179" t="s">
        <v>207</v>
      </c>
    </row>
    <row r="358" spans="2:65" s="10" customFormat="1" ht="25.95" customHeight="1" x14ac:dyDescent="0.25">
      <c r="B358" s="127"/>
      <c r="D358" s="128" t="s">
        <v>71</v>
      </c>
      <c r="E358" s="129" t="s">
        <v>204</v>
      </c>
      <c r="F358" s="129" t="s">
        <v>205</v>
      </c>
      <c r="I358" s="130"/>
      <c r="J358" s="131">
        <f>BK358</f>
        <v>0</v>
      </c>
      <c r="L358" s="127"/>
      <c r="M358" s="132"/>
      <c r="P358" s="133">
        <f>SUM(P359:P360)</f>
        <v>0</v>
      </c>
      <c r="R358" s="133">
        <f>SUM(R359:R360)</f>
        <v>0</v>
      </c>
      <c r="T358" s="134">
        <f>SUM(T359:T360)</f>
        <v>0</v>
      </c>
      <c r="AR358" s="128" t="s">
        <v>206</v>
      </c>
      <c r="AT358" s="135" t="s">
        <v>71</v>
      </c>
      <c r="AU358" s="135" t="s">
        <v>72</v>
      </c>
      <c r="AY358" s="128" t="s">
        <v>207</v>
      </c>
      <c r="BK358" s="136">
        <f>SUM(BK359:BK360)</f>
        <v>0</v>
      </c>
    </row>
    <row r="359" spans="2:65" s="1" customFormat="1" ht="49.05" customHeight="1" x14ac:dyDescent="0.2">
      <c r="B359" s="137"/>
      <c r="C359" s="138" t="s">
        <v>648</v>
      </c>
      <c r="D359" s="138" t="s">
        <v>208</v>
      </c>
      <c r="E359" s="139" t="s">
        <v>918</v>
      </c>
      <c r="F359" s="140" t="s">
        <v>919</v>
      </c>
      <c r="G359" s="141" t="s">
        <v>211</v>
      </c>
      <c r="H359" s="142">
        <v>1</v>
      </c>
      <c r="I359" s="143"/>
      <c r="J359" s="144">
        <f>ROUND(I359*H359,2)</f>
        <v>0</v>
      </c>
      <c r="K359" s="145"/>
      <c r="L359" s="32"/>
      <c r="M359" s="146" t="s">
        <v>1</v>
      </c>
      <c r="N359" s="147" t="s">
        <v>38</v>
      </c>
      <c r="P359" s="148">
        <f>O359*H359</f>
        <v>0</v>
      </c>
      <c r="Q359" s="148">
        <v>0</v>
      </c>
      <c r="R359" s="148">
        <f>Q359*H359</f>
        <v>0</v>
      </c>
      <c r="S359" s="148">
        <v>0</v>
      </c>
      <c r="T359" s="149">
        <f>S359*H359</f>
        <v>0</v>
      </c>
      <c r="AR359" s="150" t="s">
        <v>212</v>
      </c>
      <c r="AT359" s="150" t="s">
        <v>208</v>
      </c>
      <c r="AU359" s="150" t="s">
        <v>80</v>
      </c>
      <c r="AY359" s="17" t="s">
        <v>207</v>
      </c>
      <c r="BE359" s="151">
        <f>IF(N359="základná",J359,0)</f>
        <v>0</v>
      </c>
      <c r="BF359" s="151">
        <f>IF(N359="znížená",J359,0)</f>
        <v>0</v>
      </c>
      <c r="BG359" s="151">
        <f>IF(N359="zákl. prenesená",J359,0)</f>
        <v>0</v>
      </c>
      <c r="BH359" s="151">
        <f>IF(N359="zníž. prenesená",J359,0)</f>
        <v>0</v>
      </c>
      <c r="BI359" s="151">
        <f>IF(N359="nulová",J359,0)</f>
        <v>0</v>
      </c>
      <c r="BJ359" s="17" t="s">
        <v>91</v>
      </c>
      <c r="BK359" s="151">
        <f>ROUND(I359*H359,2)</f>
        <v>0</v>
      </c>
      <c r="BL359" s="17" t="s">
        <v>212</v>
      </c>
      <c r="BM359" s="150" t="s">
        <v>2472</v>
      </c>
    </row>
    <row r="360" spans="2:65" s="1" customFormat="1" ht="44.25" customHeight="1" x14ac:dyDescent="0.2">
      <c r="B360" s="137"/>
      <c r="C360" s="138" t="s">
        <v>1643</v>
      </c>
      <c r="D360" s="138" t="s">
        <v>208</v>
      </c>
      <c r="E360" s="139" t="s">
        <v>621</v>
      </c>
      <c r="F360" s="140" t="s">
        <v>622</v>
      </c>
      <c r="G360" s="141" t="s">
        <v>211</v>
      </c>
      <c r="H360" s="142">
        <v>1</v>
      </c>
      <c r="I360" s="143"/>
      <c r="J360" s="144">
        <f>ROUND(I360*H360,2)</f>
        <v>0</v>
      </c>
      <c r="K360" s="145"/>
      <c r="L360" s="32"/>
      <c r="M360" s="199" t="s">
        <v>1</v>
      </c>
      <c r="N360" s="200" t="s">
        <v>38</v>
      </c>
      <c r="O360" s="201"/>
      <c r="P360" s="202">
        <f>O360*H360</f>
        <v>0</v>
      </c>
      <c r="Q360" s="202">
        <v>0</v>
      </c>
      <c r="R360" s="202">
        <f>Q360*H360</f>
        <v>0</v>
      </c>
      <c r="S360" s="202">
        <v>0</v>
      </c>
      <c r="T360" s="203">
        <f>S360*H360</f>
        <v>0</v>
      </c>
      <c r="AR360" s="150" t="s">
        <v>212</v>
      </c>
      <c r="AT360" s="150" t="s">
        <v>208</v>
      </c>
      <c r="AU360" s="150" t="s">
        <v>80</v>
      </c>
      <c r="AY360" s="17" t="s">
        <v>207</v>
      </c>
      <c r="BE360" s="151">
        <f>IF(N360="základná",J360,0)</f>
        <v>0</v>
      </c>
      <c r="BF360" s="151">
        <f>IF(N360="znížená",J360,0)</f>
        <v>0</v>
      </c>
      <c r="BG360" s="151">
        <f>IF(N360="zákl. prenesená",J360,0)</f>
        <v>0</v>
      </c>
      <c r="BH360" s="151">
        <f>IF(N360="zníž. prenesená",J360,0)</f>
        <v>0</v>
      </c>
      <c r="BI360" s="151">
        <f>IF(N360="nulová",J360,0)</f>
        <v>0</v>
      </c>
      <c r="BJ360" s="17" t="s">
        <v>91</v>
      </c>
      <c r="BK360" s="151">
        <f>ROUND(I360*H360,2)</f>
        <v>0</v>
      </c>
      <c r="BL360" s="17" t="s">
        <v>212</v>
      </c>
      <c r="BM360" s="150" t="s">
        <v>2473</v>
      </c>
    </row>
    <row r="361" spans="2:65" s="1" customFormat="1" ht="6.9" customHeight="1" x14ac:dyDescent="0.2">
      <c r="B361" s="47"/>
      <c r="C361" s="48"/>
      <c r="D361" s="48"/>
      <c r="E361" s="48"/>
      <c r="F361" s="48"/>
      <c r="G361" s="48"/>
      <c r="H361" s="48"/>
      <c r="I361" s="48"/>
      <c r="J361" s="48"/>
      <c r="K361" s="48"/>
      <c r="L361" s="32"/>
    </row>
  </sheetData>
  <autoFilter ref="C126:K360" xr:uid="{00000000-0009-0000-0000-000009000000}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79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113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2474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ROUND(J124,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ROUND((SUM(BE124:BE178)),  2)</f>
        <v>0</v>
      </c>
      <c r="G33" s="100"/>
      <c r="H33" s="100"/>
      <c r="I33" s="101">
        <v>0.23</v>
      </c>
      <c r="J33" s="99">
        <f>ROUND(((SUM(BE124:BE178))*I33),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ROUND((SUM(BF124:BF178)),  2)</f>
        <v>0</v>
      </c>
      <c r="I34" s="102">
        <v>0.23</v>
      </c>
      <c r="J34" s="89">
        <f>ROUND(((SUM(BF124:BF178))*I34),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ROUND((SUM(BG124:BG178)),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ROUND((SUM(BH124:BH178)),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ROUND((SUM(BI124:BI178)),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2.07 - SO 2.07  Verejné osvetenie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J124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2475</v>
      </c>
      <c r="E97" s="116"/>
      <c r="F97" s="116"/>
      <c r="G97" s="116"/>
      <c r="H97" s="116"/>
      <c r="I97" s="116"/>
      <c r="J97" s="117">
        <f>J125</f>
        <v>0</v>
      </c>
      <c r="L97" s="114"/>
    </row>
    <row r="98" spans="2:12" s="12" customFormat="1" ht="19.95" customHeight="1" x14ac:dyDescent="0.2">
      <c r="B98" s="166"/>
      <c r="D98" s="167" t="s">
        <v>2476</v>
      </c>
      <c r="E98" s="168"/>
      <c r="F98" s="168"/>
      <c r="G98" s="168"/>
      <c r="H98" s="168"/>
      <c r="I98" s="168"/>
      <c r="J98" s="169">
        <f>J126</f>
        <v>0</v>
      </c>
      <c r="L98" s="166"/>
    </row>
    <row r="99" spans="2:12" s="8" customFormat="1" ht="24.9" customHeight="1" x14ac:dyDescent="0.2">
      <c r="B99" s="114"/>
      <c r="D99" s="115" t="s">
        <v>2477</v>
      </c>
      <c r="E99" s="116"/>
      <c r="F99" s="116"/>
      <c r="G99" s="116"/>
      <c r="H99" s="116"/>
      <c r="I99" s="116"/>
      <c r="J99" s="117">
        <f>J129</f>
        <v>0</v>
      </c>
      <c r="L99" s="114"/>
    </row>
    <row r="100" spans="2:12" s="12" customFormat="1" ht="19.95" customHeight="1" x14ac:dyDescent="0.2">
      <c r="B100" s="166"/>
      <c r="D100" s="167" t="s">
        <v>2478</v>
      </c>
      <c r="E100" s="168"/>
      <c r="F100" s="168"/>
      <c r="G100" s="168"/>
      <c r="H100" s="168"/>
      <c r="I100" s="168"/>
      <c r="J100" s="169">
        <f>J130</f>
        <v>0</v>
      </c>
      <c r="L100" s="166"/>
    </row>
    <row r="101" spans="2:12" s="12" customFormat="1" ht="19.95" customHeight="1" x14ac:dyDescent="0.2">
      <c r="B101" s="166"/>
      <c r="D101" s="167" t="s">
        <v>2479</v>
      </c>
      <c r="E101" s="168"/>
      <c r="F101" s="168"/>
      <c r="G101" s="168"/>
      <c r="H101" s="168"/>
      <c r="I101" s="168"/>
      <c r="J101" s="169">
        <f>J159</f>
        <v>0</v>
      </c>
      <c r="L101" s="166"/>
    </row>
    <row r="102" spans="2:12" s="12" customFormat="1" ht="19.95" customHeight="1" x14ac:dyDescent="0.2">
      <c r="B102" s="166"/>
      <c r="D102" s="167" t="s">
        <v>2480</v>
      </c>
      <c r="E102" s="168"/>
      <c r="F102" s="168"/>
      <c r="G102" s="168"/>
      <c r="H102" s="168"/>
      <c r="I102" s="168"/>
      <c r="J102" s="169">
        <f>J169</f>
        <v>0</v>
      </c>
      <c r="L102" s="166"/>
    </row>
    <row r="103" spans="2:12" s="8" customFormat="1" ht="24.9" customHeight="1" x14ac:dyDescent="0.2">
      <c r="B103" s="114"/>
      <c r="D103" s="115" t="s">
        <v>2481</v>
      </c>
      <c r="E103" s="116"/>
      <c r="F103" s="116"/>
      <c r="G103" s="116"/>
      <c r="H103" s="116"/>
      <c r="I103" s="116"/>
      <c r="J103" s="117">
        <f>J172</f>
        <v>0</v>
      </c>
      <c r="L103" s="114"/>
    </row>
    <row r="104" spans="2:12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J177</f>
        <v>0</v>
      </c>
      <c r="L104" s="114"/>
    </row>
    <row r="105" spans="2:12" s="1" customFormat="1" ht="21.75" customHeight="1" x14ac:dyDescent="0.2">
      <c r="B105" s="32"/>
      <c r="L105" s="32"/>
    </row>
    <row r="106" spans="2:12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12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12" s="1" customFormat="1" ht="24.9" customHeight="1" x14ac:dyDescent="0.2">
      <c r="B111" s="32"/>
      <c r="C111" s="21" t="s">
        <v>192</v>
      </c>
      <c r="L111" s="32"/>
    </row>
    <row r="112" spans="2:12" s="1" customFormat="1" ht="6.9" customHeight="1" x14ac:dyDescent="0.2">
      <c r="B112" s="32"/>
      <c r="L112" s="32"/>
    </row>
    <row r="113" spans="2:65" s="1" customFormat="1" ht="12" customHeight="1" x14ac:dyDescent="0.2">
      <c r="B113" s="32"/>
      <c r="C113" s="27" t="s">
        <v>15</v>
      </c>
      <c r="L113" s="32"/>
    </row>
    <row r="114" spans="2:65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5" s="1" customFormat="1" ht="12" customHeight="1" x14ac:dyDescent="0.2">
      <c r="B115" s="32"/>
      <c r="C115" s="27" t="s">
        <v>184</v>
      </c>
      <c r="L115" s="32"/>
    </row>
    <row r="116" spans="2:65" s="1" customFormat="1" ht="16.5" customHeight="1" x14ac:dyDescent="0.2">
      <c r="B116" s="32"/>
      <c r="E116" s="239" t="str">
        <f>E9</f>
        <v>SO 2.07 - SO 2.07  Verejné osvetenie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F12</f>
        <v xml:space="preserve"> </v>
      </c>
      <c r="I118" s="27" t="s">
        <v>21</v>
      </c>
      <c r="J118" s="55" t="str">
        <f>IF(J12="","",J12)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E15</f>
        <v xml:space="preserve"> </v>
      </c>
      <c r="I120" s="27" t="s">
        <v>28</v>
      </c>
      <c r="J120" s="30" t="str">
        <f>E21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IF(E18="","",E18)</f>
        <v>Vyplň údaj</v>
      </c>
      <c r="I121" s="27" t="s">
        <v>30</v>
      </c>
      <c r="J121" s="30" t="str">
        <f>E24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P125+P129+P172+P177</f>
        <v>0</v>
      </c>
      <c r="Q124" s="56"/>
      <c r="R124" s="124">
        <f>R125+R129+R172+R177</f>
        <v>0</v>
      </c>
      <c r="S124" s="56"/>
      <c r="T124" s="125">
        <f>T125+T129+T172+T177</f>
        <v>0</v>
      </c>
      <c r="AT124" s="17" t="s">
        <v>71</v>
      </c>
      <c r="AU124" s="17" t="s">
        <v>190</v>
      </c>
      <c r="BK124" s="126">
        <f>BK125+BK129+BK172+BK177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2482</v>
      </c>
      <c r="I125" s="130"/>
      <c r="J125" s="131">
        <f>BK125</f>
        <v>0</v>
      </c>
      <c r="L125" s="127"/>
      <c r="M125" s="132"/>
      <c r="P125" s="133">
        <f>P126</f>
        <v>0</v>
      </c>
      <c r="R125" s="133">
        <f>R126</f>
        <v>0</v>
      </c>
      <c r="T125" s="134">
        <f>T126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91</v>
      </c>
      <c r="F126" s="170" t="s">
        <v>2483</v>
      </c>
      <c r="I126" s="130"/>
      <c r="J126" s="171">
        <f>BK126</f>
        <v>0</v>
      </c>
      <c r="L126" s="127"/>
      <c r="M126" s="132"/>
      <c r="P126" s="133">
        <f>SUM(P127:P128)</f>
        <v>0</v>
      </c>
      <c r="R126" s="133">
        <f>SUM(R127:R128)</f>
        <v>0</v>
      </c>
      <c r="T126" s="134">
        <f>SUM(T127:T128)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SUM(BK127:BK128)</f>
        <v>0</v>
      </c>
    </row>
    <row r="127" spans="2:65" s="1" customFormat="1" ht="16.5" customHeight="1" x14ac:dyDescent="0.2">
      <c r="B127" s="137"/>
      <c r="C127" s="138" t="s">
        <v>80</v>
      </c>
      <c r="D127" s="138" t="s">
        <v>208</v>
      </c>
      <c r="E127" s="139" t="s">
        <v>2484</v>
      </c>
      <c r="F127" s="140" t="s">
        <v>2485</v>
      </c>
      <c r="G127" s="141" t="s">
        <v>269</v>
      </c>
      <c r="H127" s="142">
        <v>4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91</v>
      </c>
    </row>
    <row r="128" spans="2:65" s="1" customFormat="1" ht="16.5" customHeight="1" x14ac:dyDescent="0.2">
      <c r="B128" s="137"/>
      <c r="C128" s="138" t="s">
        <v>91</v>
      </c>
      <c r="D128" s="138" t="s">
        <v>208</v>
      </c>
      <c r="E128" s="139" t="s">
        <v>2486</v>
      </c>
      <c r="F128" s="140" t="s">
        <v>2487</v>
      </c>
      <c r="G128" s="141" t="s">
        <v>235</v>
      </c>
      <c r="H128" s="142">
        <v>33.799999999999997</v>
      </c>
      <c r="I128" s="143"/>
      <c r="J128" s="144">
        <f>ROUND(I128*H128,2)</f>
        <v>0</v>
      </c>
      <c r="K128" s="145"/>
      <c r="L128" s="32"/>
      <c r="M128" s="146" t="s">
        <v>1</v>
      </c>
      <c r="N128" s="147" t="s">
        <v>38</v>
      </c>
      <c r="P128" s="148">
        <f>O128*H128</f>
        <v>0</v>
      </c>
      <c r="Q128" s="148">
        <v>0</v>
      </c>
      <c r="R128" s="148">
        <f>Q128*H128</f>
        <v>0</v>
      </c>
      <c r="S128" s="148">
        <v>0</v>
      </c>
      <c r="T128" s="149">
        <f>S128*H128</f>
        <v>0</v>
      </c>
      <c r="AR128" s="150" t="s">
        <v>236</v>
      </c>
      <c r="AT128" s="150" t="s">
        <v>208</v>
      </c>
      <c r="AU128" s="150" t="s">
        <v>91</v>
      </c>
      <c r="AY128" s="17" t="s">
        <v>207</v>
      </c>
      <c r="BE128" s="151">
        <f>IF(N128="základná",J128,0)</f>
        <v>0</v>
      </c>
      <c r="BF128" s="151">
        <f>IF(N128="znížená",J128,0)</f>
        <v>0</v>
      </c>
      <c r="BG128" s="151">
        <f>IF(N128="zákl. prenesená",J128,0)</f>
        <v>0</v>
      </c>
      <c r="BH128" s="151">
        <f>IF(N128="zníž. prenesená",J128,0)</f>
        <v>0</v>
      </c>
      <c r="BI128" s="151">
        <f>IF(N128="nulová",J128,0)</f>
        <v>0</v>
      </c>
      <c r="BJ128" s="17" t="s">
        <v>91</v>
      </c>
      <c r="BK128" s="151">
        <f>ROUND(I128*H128,2)</f>
        <v>0</v>
      </c>
      <c r="BL128" s="17" t="s">
        <v>236</v>
      </c>
      <c r="BM128" s="150" t="s">
        <v>236</v>
      </c>
    </row>
    <row r="129" spans="2:65" s="10" customFormat="1" ht="25.95" customHeight="1" x14ac:dyDescent="0.25">
      <c r="B129" s="127"/>
      <c r="D129" s="128" t="s">
        <v>71</v>
      </c>
      <c r="E129" s="129" t="s">
        <v>742</v>
      </c>
      <c r="F129" s="129" t="s">
        <v>2488</v>
      </c>
      <c r="I129" s="130"/>
      <c r="J129" s="131">
        <f>BK129</f>
        <v>0</v>
      </c>
      <c r="L129" s="127"/>
      <c r="M129" s="132"/>
      <c r="P129" s="133">
        <f>P130+P159+P169</f>
        <v>0</v>
      </c>
      <c r="R129" s="133">
        <f>R130+R159+R169</f>
        <v>0</v>
      </c>
      <c r="T129" s="134">
        <f>T130+T159+T169</f>
        <v>0</v>
      </c>
      <c r="AR129" s="128" t="s">
        <v>275</v>
      </c>
      <c r="AT129" s="135" t="s">
        <v>71</v>
      </c>
      <c r="AU129" s="135" t="s">
        <v>72</v>
      </c>
      <c r="AY129" s="128" t="s">
        <v>207</v>
      </c>
      <c r="BK129" s="136">
        <f>BK130+BK159+BK169</f>
        <v>0</v>
      </c>
    </row>
    <row r="130" spans="2:65" s="10" customFormat="1" ht="22.8" customHeight="1" x14ac:dyDescent="0.25">
      <c r="B130" s="127"/>
      <c r="D130" s="128" t="s">
        <v>71</v>
      </c>
      <c r="E130" s="170" t="s">
        <v>1835</v>
      </c>
      <c r="F130" s="170" t="s">
        <v>2489</v>
      </c>
      <c r="I130" s="130"/>
      <c r="J130" s="171">
        <f>BK130</f>
        <v>0</v>
      </c>
      <c r="L130" s="127"/>
      <c r="M130" s="132"/>
      <c r="P130" s="133">
        <f>SUM(P131:P158)</f>
        <v>0</v>
      </c>
      <c r="R130" s="133">
        <f>SUM(R131:R158)</f>
        <v>0</v>
      </c>
      <c r="T130" s="134">
        <f>SUM(T131:T158)</f>
        <v>0</v>
      </c>
      <c r="AR130" s="128" t="s">
        <v>275</v>
      </c>
      <c r="AT130" s="135" t="s">
        <v>71</v>
      </c>
      <c r="AU130" s="135" t="s">
        <v>80</v>
      </c>
      <c r="AY130" s="128" t="s">
        <v>207</v>
      </c>
      <c r="BK130" s="136">
        <f>SUM(BK131:BK158)</f>
        <v>0</v>
      </c>
    </row>
    <row r="131" spans="2:65" s="1" customFormat="1" ht="24.15" customHeight="1" x14ac:dyDescent="0.2">
      <c r="B131" s="137"/>
      <c r="C131" s="138" t="s">
        <v>275</v>
      </c>
      <c r="D131" s="138" t="s">
        <v>208</v>
      </c>
      <c r="E131" s="139" t="s">
        <v>2490</v>
      </c>
      <c r="F131" s="140" t="s">
        <v>2491</v>
      </c>
      <c r="G131" s="141" t="s">
        <v>410</v>
      </c>
      <c r="H131" s="142">
        <v>400</v>
      </c>
      <c r="I131" s="143"/>
      <c r="J131" s="144">
        <f t="shared" ref="J131:J158" si="0">ROUND(I131*H131,2)</f>
        <v>0</v>
      </c>
      <c r="K131" s="145"/>
      <c r="L131" s="32"/>
      <c r="M131" s="146" t="s">
        <v>1</v>
      </c>
      <c r="N131" s="147" t="s">
        <v>38</v>
      </c>
      <c r="P131" s="148">
        <f t="shared" ref="P131:P158" si="1">O131*H131</f>
        <v>0</v>
      </c>
      <c r="Q131" s="148">
        <v>0</v>
      </c>
      <c r="R131" s="148">
        <f t="shared" ref="R131:R158" si="2">Q131*H131</f>
        <v>0</v>
      </c>
      <c r="S131" s="148">
        <v>0</v>
      </c>
      <c r="T131" s="149">
        <f t="shared" ref="T131:T158" si="3">S131*H131</f>
        <v>0</v>
      </c>
      <c r="AR131" s="150" t="s">
        <v>251</v>
      </c>
      <c r="AT131" s="150" t="s">
        <v>208</v>
      </c>
      <c r="AU131" s="150" t="s">
        <v>91</v>
      </c>
      <c r="AY131" s="17" t="s">
        <v>207</v>
      </c>
      <c r="BE131" s="151">
        <f t="shared" ref="BE131:BE158" si="4">IF(N131="základná",J131,0)</f>
        <v>0</v>
      </c>
      <c r="BF131" s="151">
        <f t="shared" ref="BF131:BF158" si="5">IF(N131="znížená",J131,0)</f>
        <v>0</v>
      </c>
      <c r="BG131" s="151">
        <f t="shared" ref="BG131:BG158" si="6">IF(N131="zákl. prenesená",J131,0)</f>
        <v>0</v>
      </c>
      <c r="BH131" s="151">
        <f t="shared" ref="BH131:BH158" si="7">IF(N131="zníž. prenesená",J131,0)</f>
        <v>0</v>
      </c>
      <c r="BI131" s="151">
        <f t="shared" ref="BI131:BI158" si="8">IF(N131="nulová",J131,0)</f>
        <v>0</v>
      </c>
      <c r="BJ131" s="17" t="s">
        <v>91</v>
      </c>
      <c r="BK131" s="151">
        <f t="shared" ref="BK131:BK158" si="9">ROUND(I131*H131,2)</f>
        <v>0</v>
      </c>
      <c r="BL131" s="17" t="s">
        <v>251</v>
      </c>
      <c r="BM131" s="150" t="s">
        <v>311</v>
      </c>
    </row>
    <row r="132" spans="2:65" s="1" customFormat="1" ht="24.15" customHeight="1" x14ac:dyDescent="0.2">
      <c r="B132" s="137"/>
      <c r="C132" s="206" t="s">
        <v>236</v>
      </c>
      <c r="D132" s="206" t="s">
        <v>742</v>
      </c>
      <c r="E132" s="207" t="s">
        <v>2492</v>
      </c>
      <c r="F132" s="208" t="s">
        <v>2493</v>
      </c>
      <c r="G132" s="209" t="s">
        <v>410</v>
      </c>
      <c r="H132" s="210">
        <v>400</v>
      </c>
      <c r="I132" s="211"/>
      <c r="J132" s="212">
        <f t="shared" si="0"/>
        <v>0</v>
      </c>
      <c r="K132" s="213"/>
      <c r="L132" s="214"/>
      <c r="M132" s="215" t="s">
        <v>1</v>
      </c>
      <c r="N132" s="216" t="s">
        <v>38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AR132" s="150" t="s">
        <v>2494</v>
      </c>
      <c r="AT132" s="150" t="s">
        <v>742</v>
      </c>
      <c r="AU132" s="150" t="s">
        <v>91</v>
      </c>
      <c r="AY132" s="17" t="s">
        <v>207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7" t="s">
        <v>91</v>
      </c>
      <c r="BK132" s="151">
        <f t="shared" si="9"/>
        <v>0</v>
      </c>
      <c r="BL132" s="17" t="s">
        <v>251</v>
      </c>
      <c r="BM132" s="150" t="s">
        <v>320</v>
      </c>
    </row>
    <row r="133" spans="2:65" s="1" customFormat="1" ht="24.15" customHeight="1" x14ac:dyDescent="0.2">
      <c r="B133" s="137"/>
      <c r="C133" s="138" t="s">
        <v>206</v>
      </c>
      <c r="D133" s="138" t="s">
        <v>208</v>
      </c>
      <c r="E133" s="139" t="s">
        <v>2495</v>
      </c>
      <c r="F133" s="140" t="s">
        <v>2496</v>
      </c>
      <c r="G133" s="141" t="s">
        <v>410</v>
      </c>
      <c r="H133" s="142">
        <v>70</v>
      </c>
      <c r="I133" s="143"/>
      <c r="J133" s="144">
        <f t="shared" si="0"/>
        <v>0</v>
      </c>
      <c r="K133" s="145"/>
      <c r="L133" s="32"/>
      <c r="M133" s="146" t="s">
        <v>1</v>
      </c>
      <c r="N133" s="147" t="s">
        <v>38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AR133" s="150" t="s">
        <v>251</v>
      </c>
      <c r="AT133" s="150" t="s">
        <v>208</v>
      </c>
      <c r="AU133" s="150" t="s">
        <v>91</v>
      </c>
      <c r="AY133" s="17" t="s">
        <v>207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7" t="s">
        <v>91</v>
      </c>
      <c r="BK133" s="151">
        <f t="shared" si="9"/>
        <v>0</v>
      </c>
      <c r="BL133" s="17" t="s">
        <v>251</v>
      </c>
      <c r="BM133" s="150" t="s">
        <v>330</v>
      </c>
    </row>
    <row r="134" spans="2:65" s="1" customFormat="1" ht="24.15" customHeight="1" x14ac:dyDescent="0.2">
      <c r="B134" s="137"/>
      <c r="C134" s="206" t="s">
        <v>311</v>
      </c>
      <c r="D134" s="206" t="s">
        <v>742</v>
      </c>
      <c r="E134" s="207" t="s">
        <v>2497</v>
      </c>
      <c r="F134" s="208" t="s">
        <v>2498</v>
      </c>
      <c r="G134" s="209" t="s">
        <v>410</v>
      </c>
      <c r="H134" s="210">
        <v>70</v>
      </c>
      <c r="I134" s="211"/>
      <c r="J134" s="212">
        <f t="shared" si="0"/>
        <v>0</v>
      </c>
      <c r="K134" s="213"/>
      <c r="L134" s="214"/>
      <c r="M134" s="215" t="s">
        <v>1</v>
      </c>
      <c r="N134" s="216" t="s">
        <v>38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AR134" s="150" t="s">
        <v>2494</v>
      </c>
      <c r="AT134" s="150" t="s">
        <v>742</v>
      </c>
      <c r="AU134" s="150" t="s">
        <v>91</v>
      </c>
      <c r="AY134" s="17" t="s">
        <v>207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7" t="s">
        <v>91</v>
      </c>
      <c r="BK134" s="151">
        <f t="shared" si="9"/>
        <v>0</v>
      </c>
      <c r="BL134" s="17" t="s">
        <v>251</v>
      </c>
      <c r="BM134" s="150" t="s">
        <v>337</v>
      </c>
    </row>
    <row r="135" spans="2:65" s="1" customFormat="1" ht="24.15" customHeight="1" x14ac:dyDescent="0.2">
      <c r="B135" s="137"/>
      <c r="C135" s="138" t="s">
        <v>316</v>
      </c>
      <c r="D135" s="138" t="s">
        <v>208</v>
      </c>
      <c r="E135" s="139" t="s">
        <v>2499</v>
      </c>
      <c r="F135" s="140" t="s">
        <v>2500</v>
      </c>
      <c r="G135" s="141" t="s">
        <v>247</v>
      </c>
      <c r="H135" s="142">
        <v>120</v>
      </c>
      <c r="I135" s="143"/>
      <c r="J135" s="144">
        <f t="shared" si="0"/>
        <v>0</v>
      </c>
      <c r="K135" s="145"/>
      <c r="L135" s="32"/>
      <c r="M135" s="146" t="s">
        <v>1</v>
      </c>
      <c r="N135" s="147" t="s">
        <v>38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AR135" s="150" t="s">
        <v>251</v>
      </c>
      <c r="AT135" s="150" t="s">
        <v>208</v>
      </c>
      <c r="AU135" s="150" t="s">
        <v>91</v>
      </c>
      <c r="AY135" s="17" t="s">
        <v>207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7" t="s">
        <v>91</v>
      </c>
      <c r="BK135" s="151">
        <f t="shared" si="9"/>
        <v>0</v>
      </c>
      <c r="BL135" s="17" t="s">
        <v>251</v>
      </c>
      <c r="BM135" s="150" t="s">
        <v>344</v>
      </c>
    </row>
    <row r="136" spans="2:65" s="1" customFormat="1" ht="24.15" customHeight="1" x14ac:dyDescent="0.2">
      <c r="B136" s="137"/>
      <c r="C136" s="138" t="s">
        <v>320</v>
      </c>
      <c r="D136" s="138" t="s">
        <v>208</v>
      </c>
      <c r="E136" s="139" t="s">
        <v>2501</v>
      </c>
      <c r="F136" s="140" t="s">
        <v>2502</v>
      </c>
      <c r="G136" s="141" t="s">
        <v>247</v>
      </c>
      <c r="H136" s="142">
        <v>13</v>
      </c>
      <c r="I136" s="143"/>
      <c r="J136" s="144">
        <f t="shared" si="0"/>
        <v>0</v>
      </c>
      <c r="K136" s="145"/>
      <c r="L136" s="32"/>
      <c r="M136" s="146" t="s">
        <v>1</v>
      </c>
      <c r="N136" s="147" t="s">
        <v>38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AR136" s="150" t="s">
        <v>251</v>
      </c>
      <c r="AT136" s="150" t="s">
        <v>208</v>
      </c>
      <c r="AU136" s="150" t="s">
        <v>91</v>
      </c>
      <c r="AY136" s="17" t="s">
        <v>207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7" t="s">
        <v>91</v>
      </c>
      <c r="BK136" s="151">
        <f t="shared" si="9"/>
        <v>0</v>
      </c>
      <c r="BL136" s="17" t="s">
        <v>251</v>
      </c>
      <c r="BM136" s="150" t="s">
        <v>354</v>
      </c>
    </row>
    <row r="137" spans="2:65" s="1" customFormat="1" ht="16.5" customHeight="1" x14ac:dyDescent="0.2">
      <c r="B137" s="137"/>
      <c r="C137" s="206" t="s">
        <v>324</v>
      </c>
      <c r="D137" s="206" t="s">
        <v>742</v>
      </c>
      <c r="E137" s="207" t="s">
        <v>2503</v>
      </c>
      <c r="F137" s="208" t="s">
        <v>2504</v>
      </c>
      <c r="G137" s="209" t="s">
        <v>247</v>
      </c>
      <c r="H137" s="210">
        <v>13</v>
      </c>
      <c r="I137" s="211"/>
      <c r="J137" s="212">
        <f t="shared" si="0"/>
        <v>0</v>
      </c>
      <c r="K137" s="213"/>
      <c r="L137" s="214"/>
      <c r="M137" s="215" t="s">
        <v>1</v>
      </c>
      <c r="N137" s="216" t="s">
        <v>38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AR137" s="150" t="s">
        <v>2494</v>
      </c>
      <c r="AT137" s="150" t="s">
        <v>742</v>
      </c>
      <c r="AU137" s="150" t="s">
        <v>91</v>
      </c>
      <c r="AY137" s="17" t="s">
        <v>207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7" t="s">
        <v>91</v>
      </c>
      <c r="BK137" s="151">
        <f t="shared" si="9"/>
        <v>0</v>
      </c>
      <c r="BL137" s="17" t="s">
        <v>251</v>
      </c>
      <c r="BM137" s="150" t="s">
        <v>362</v>
      </c>
    </row>
    <row r="138" spans="2:65" s="1" customFormat="1" ht="16.5" customHeight="1" x14ac:dyDescent="0.2">
      <c r="B138" s="137"/>
      <c r="C138" s="138" t="s">
        <v>330</v>
      </c>
      <c r="D138" s="138" t="s">
        <v>208</v>
      </c>
      <c r="E138" s="139" t="s">
        <v>2505</v>
      </c>
      <c r="F138" s="140" t="s">
        <v>2506</v>
      </c>
      <c r="G138" s="141" t="s">
        <v>247</v>
      </c>
      <c r="H138" s="142">
        <v>15</v>
      </c>
      <c r="I138" s="143"/>
      <c r="J138" s="144">
        <f t="shared" si="0"/>
        <v>0</v>
      </c>
      <c r="K138" s="145"/>
      <c r="L138" s="32"/>
      <c r="M138" s="146" t="s">
        <v>1</v>
      </c>
      <c r="N138" s="147" t="s">
        <v>38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AR138" s="150" t="s">
        <v>251</v>
      </c>
      <c r="AT138" s="150" t="s">
        <v>208</v>
      </c>
      <c r="AU138" s="150" t="s">
        <v>91</v>
      </c>
      <c r="AY138" s="17" t="s">
        <v>207</v>
      </c>
      <c r="BE138" s="151">
        <f t="shared" si="4"/>
        <v>0</v>
      </c>
      <c r="BF138" s="151">
        <f t="shared" si="5"/>
        <v>0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7" t="s">
        <v>91</v>
      </c>
      <c r="BK138" s="151">
        <f t="shared" si="9"/>
        <v>0</v>
      </c>
      <c r="BL138" s="17" t="s">
        <v>251</v>
      </c>
      <c r="BM138" s="150" t="s">
        <v>372</v>
      </c>
    </row>
    <row r="139" spans="2:65" s="1" customFormat="1" ht="16.5" customHeight="1" x14ac:dyDescent="0.2">
      <c r="B139" s="137"/>
      <c r="C139" s="206" t="s">
        <v>334</v>
      </c>
      <c r="D139" s="206" t="s">
        <v>742</v>
      </c>
      <c r="E139" s="207" t="s">
        <v>2507</v>
      </c>
      <c r="F139" s="208" t="s">
        <v>2508</v>
      </c>
      <c r="G139" s="209" t="s">
        <v>247</v>
      </c>
      <c r="H139" s="210">
        <v>15</v>
      </c>
      <c r="I139" s="211"/>
      <c r="J139" s="212">
        <f t="shared" si="0"/>
        <v>0</v>
      </c>
      <c r="K139" s="213"/>
      <c r="L139" s="214"/>
      <c r="M139" s="215" t="s">
        <v>1</v>
      </c>
      <c r="N139" s="216" t="s">
        <v>38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AR139" s="150" t="s">
        <v>2494</v>
      </c>
      <c r="AT139" s="150" t="s">
        <v>742</v>
      </c>
      <c r="AU139" s="150" t="s">
        <v>91</v>
      </c>
      <c r="AY139" s="17" t="s">
        <v>207</v>
      </c>
      <c r="BE139" s="151">
        <f t="shared" si="4"/>
        <v>0</v>
      </c>
      <c r="BF139" s="151">
        <f t="shared" si="5"/>
        <v>0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7" t="s">
        <v>91</v>
      </c>
      <c r="BK139" s="151">
        <f t="shared" si="9"/>
        <v>0</v>
      </c>
      <c r="BL139" s="17" t="s">
        <v>251</v>
      </c>
      <c r="BM139" s="150" t="s">
        <v>381</v>
      </c>
    </row>
    <row r="140" spans="2:65" s="1" customFormat="1" ht="24.15" customHeight="1" x14ac:dyDescent="0.2">
      <c r="B140" s="137"/>
      <c r="C140" s="138" t="s">
        <v>337</v>
      </c>
      <c r="D140" s="138" t="s">
        <v>208</v>
      </c>
      <c r="E140" s="139" t="s">
        <v>2509</v>
      </c>
      <c r="F140" s="140" t="s">
        <v>2510</v>
      </c>
      <c r="G140" s="141" t="s">
        <v>247</v>
      </c>
      <c r="H140" s="142">
        <v>13</v>
      </c>
      <c r="I140" s="143"/>
      <c r="J140" s="144">
        <f t="shared" si="0"/>
        <v>0</v>
      </c>
      <c r="K140" s="145"/>
      <c r="L140" s="32"/>
      <c r="M140" s="146" t="s">
        <v>1</v>
      </c>
      <c r="N140" s="147" t="s">
        <v>38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AR140" s="150" t="s">
        <v>251</v>
      </c>
      <c r="AT140" s="150" t="s">
        <v>208</v>
      </c>
      <c r="AU140" s="150" t="s">
        <v>91</v>
      </c>
      <c r="AY140" s="17" t="s">
        <v>207</v>
      </c>
      <c r="BE140" s="151">
        <f t="shared" si="4"/>
        <v>0</v>
      </c>
      <c r="BF140" s="151">
        <f t="shared" si="5"/>
        <v>0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7" t="s">
        <v>91</v>
      </c>
      <c r="BK140" s="151">
        <f t="shared" si="9"/>
        <v>0</v>
      </c>
      <c r="BL140" s="17" t="s">
        <v>251</v>
      </c>
      <c r="BM140" s="150" t="s">
        <v>388</v>
      </c>
    </row>
    <row r="141" spans="2:65" s="1" customFormat="1" ht="24.15" customHeight="1" x14ac:dyDescent="0.2">
      <c r="B141" s="137"/>
      <c r="C141" s="206" t="s">
        <v>341</v>
      </c>
      <c r="D141" s="206" t="s">
        <v>742</v>
      </c>
      <c r="E141" s="207" t="s">
        <v>2511</v>
      </c>
      <c r="F141" s="208" t="s">
        <v>2512</v>
      </c>
      <c r="G141" s="209" t="s">
        <v>247</v>
      </c>
      <c r="H141" s="210">
        <v>13</v>
      </c>
      <c r="I141" s="211"/>
      <c r="J141" s="212">
        <f t="shared" si="0"/>
        <v>0</v>
      </c>
      <c r="K141" s="213"/>
      <c r="L141" s="214"/>
      <c r="M141" s="215" t="s">
        <v>1</v>
      </c>
      <c r="N141" s="216" t="s">
        <v>38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AR141" s="150" t="s">
        <v>2494</v>
      </c>
      <c r="AT141" s="150" t="s">
        <v>742</v>
      </c>
      <c r="AU141" s="150" t="s">
        <v>91</v>
      </c>
      <c r="AY141" s="17" t="s">
        <v>207</v>
      </c>
      <c r="BE141" s="151">
        <f t="shared" si="4"/>
        <v>0</v>
      </c>
      <c r="BF141" s="151">
        <f t="shared" si="5"/>
        <v>0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7" t="s">
        <v>91</v>
      </c>
      <c r="BK141" s="151">
        <f t="shared" si="9"/>
        <v>0</v>
      </c>
      <c r="BL141" s="17" t="s">
        <v>251</v>
      </c>
      <c r="BM141" s="150" t="s">
        <v>396</v>
      </c>
    </row>
    <row r="142" spans="2:65" s="1" customFormat="1" ht="16.5" customHeight="1" x14ac:dyDescent="0.2">
      <c r="B142" s="137"/>
      <c r="C142" s="138" t="s">
        <v>344</v>
      </c>
      <c r="D142" s="138" t="s">
        <v>208</v>
      </c>
      <c r="E142" s="139" t="s">
        <v>2513</v>
      </c>
      <c r="F142" s="140" t="s">
        <v>2514</v>
      </c>
      <c r="G142" s="141" t="s">
        <v>247</v>
      </c>
      <c r="H142" s="142">
        <v>13</v>
      </c>
      <c r="I142" s="143"/>
      <c r="J142" s="144">
        <f t="shared" si="0"/>
        <v>0</v>
      </c>
      <c r="K142" s="145"/>
      <c r="L142" s="32"/>
      <c r="M142" s="146" t="s">
        <v>1</v>
      </c>
      <c r="N142" s="147" t="s">
        <v>38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AR142" s="150" t="s">
        <v>251</v>
      </c>
      <c r="AT142" s="150" t="s">
        <v>208</v>
      </c>
      <c r="AU142" s="150" t="s">
        <v>91</v>
      </c>
      <c r="AY142" s="17" t="s">
        <v>207</v>
      </c>
      <c r="BE142" s="151">
        <f t="shared" si="4"/>
        <v>0</v>
      </c>
      <c r="BF142" s="151">
        <f t="shared" si="5"/>
        <v>0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7" t="s">
        <v>91</v>
      </c>
      <c r="BK142" s="151">
        <f t="shared" si="9"/>
        <v>0</v>
      </c>
      <c r="BL142" s="17" t="s">
        <v>251</v>
      </c>
      <c r="BM142" s="150" t="s">
        <v>404</v>
      </c>
    </row>
    <row r="143" spans="2:65" s="1" customFormat="1" ht="16.5" customHeight="1" x14ac:dyDescent="0.2">
      <c r="B143" s="137"/>
      <c r="C143" s="206" t="s">
        <v>348</v>
      </c>
      <c r="D143" s="206" t="s">
        <v>742</v>
      </c>
      <c r="E143" s="207" t="s">
        <v>2515</v>
      </c>
      <c r="F143" s="208" t="s">
        <v>2516</v>
      </c>
      <c r="G143" s="209" t="s">
        <v>247</v>
      </c>
      <c r="H143" s="210">
        <v>13</v>
      </c>
      <c r="I143" s="211"/>
      <c r="J143" s="212">
        <f t="shared" si="0"/>
        <v>0</v>
      </c>
      <c r="K143" s="213"/>
      <c r="L143" s="214"/>
      <c r="M143" s="215" t="s">
        <v>1</v>
      </c>
      <c r="N143" s="216" t="s">
        <v>38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AR143" s="150" t="s">
        <v>2494</v>
      </c>
      <c r="AT143" s="150" t="s">
        <v>742</v>
      </c>
      <c r="AU143" s="150" t="s">
        <v>91</v>
      </c>
      <c r="AY143" s="17" t="s">
        <v>207</v>
      </c>
      <c r="BE143" s="151">
        <f t="shared" si="4"/>
        <v>0</v>
      </c>
      <c r="BF143" s="151">
        <f t="shared" si="5"/>
        <v>0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7" t="s">
        <v>91</v>
      </c>
      <c r="BK143" s="151">
        <f t="shared" si="9"/>
        <v>0</v>
      </c>
      <c r="BL143" s="17" t="s">
        <v>251</v>
      </c>
      <c r="BM143" s="150" t="s">
        <v>413</v>
      </c>
    </row>
    <row r="144" spans="2:65" s="1" customFormat="1" ht="16.5" customHeight="1" x14ac:dyDescent="0.2">
      <c r="B144" s="137"/>
      <c r="C144" s="138" t="s">
        <v>354</v>
      </c>
      <c r="D144" s="138" t="s">
        <v>208</v>
      </c>
      <c r="E144" s="139" t="s">
        <v>2517</v>
      </c>
      <c r="F144" s="140" t="s">
        <v>2518</v>
      </c>
      <c r="G144" s="141" t="s">
        <v>247</v>
      </c>
      <c r="H144" s="142">
        <v>15</v>
      </c>
      <c r="I144" s="143"/>
      <c r="J144" s="144">
        <f t="shared" si="0"/>
        <v>0</v>
      </c>
      <c r="K144" s="145"/>
      <c r="L144" s="32"/>
      <c r="M144" s="146" t="s">
        <v>1</v>
      </c>
      <c r="N144" s="147" t="s">
        <v>38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AR144" s="150" t="s">
        <v>251</v>
      </c>
      <c r="AT144" s="150" t="s">
        <v>208</v>
      </c>
      <c r="AU144" s="150" t="s">
        <v>91</v>
      </c>
      <c r="AY144" s="17" t="s">
        <v>207</v>
      </c>
      <c r="BE144" s="151">
        <f t="shared" si="4"/>
        <v>0</v>
      </c>
      <c r="BF144" s="151">
        <f t="shared" si="5"/>
        <v>0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7" t="s">
        <v>91</v>
      </c>
      <c r="BK144" s="151">
        <f t="shared" si="9"/>
        <v>0</v>
      </c>
      <c r="BL144" s="17" t="s">
        <v>251</v>
      </c>
      <c r="BM144" s="150" t="s">
        <v>436</v>
      </c>
    </row>
    <row r="145" spans="2:65" s="1" customFormat="1" ht="24.15" customHeight="1" x14ac:dyDescent="0.2">
      <c r="B145" s="137"/>
      <c r="C145" s="138" t="s">
        <v>358</v>
      </c>
      <c r="D145" s="138" t="s">
        <v>208</v>
      </c>
      <c r="E145" s="139" t="s">
        <v>2519</v>
      </c>
      <c r="F145" s="140" t="s">
        <v>2520</v>
      </c>
      <c r="G145" s="141" t="s">
        <v>410</v>
      </c>
      <c r="H145" s="142">
        <v>340</v>
      </c>
      <c r="I145" s="143"/>
      <c r="J145" s="144">
        <f t="shared" si="0"/>
        <v>0</v>
      </c>
      <c r="K145" s="145"/>
      <c r="L145" s="32"/>
      <c r="M145" s="146" t="s">
        <v>1</v>
      </c>
      <c r="N145" s="147" t="s">
        <v>38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AR145" s="150" t="s">
        <v>251</v>
      </c>
      <c r="AT145" s="150" t="s">
        <v>208</v>
      </c>
      <c r="AU145" s="150" t="s">
        <v>91</v>
      </c>
      <c r="AY145" s="17" t="s">
        <v>207</v>
      </c>
      <c r="BE145" s="151">
        <f t="shared" si="4"/>
        <v>0</v>
      </c>
      <c r="BF145" s="151">
        <f t="shared" si="5"/>
        <v>0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7" t="s">
        <v>91</v>
      </c>
      <c r="BK145" s="151">
        <f t="shared" si="9"/>
        <v>0</v>
      </c>
      <c r="BL145" s="17" t="s">
        <v>251</v>
      </c>
      <c r="BM145" s="150" t="s">
        <v>451</v>
      </c>
    </row>
    <row r="146" spans="2:65" s="1" customFormat="1" ht="16.5" customHeight="1" x14ac:dyDescent="0.2">
      <c r="B146" s="137"/>
      <c r="C146" s="206" t="s">
        <v>362</v>
      </c>
      <c r="D146" s="206" t="s">
        <v>742</v>
      </c>
      <c r="E146" s="207" t="s">
        <v>2521</v>
      </c>
      <c r="F146" s="208" t="s">
        <v>2522</v>
      </c>
      <c r="G146" s="209" t="s">
        <v>611</v>
      </c>
      <c r="H146" s="210">
        <v>310</v>
      </c>
      <c r="I146" s="211"/>
      <c r="J146" s="212">
        <f t="shared" si="0"/>
        <v>0</v>
      </c>
      <c r="K146" s="213"/>
      <c r="L146" s="214"/>
      <c r="M146" s="215" t="s">
        <v>1</v>
      </c>
      <c r="N146" s="216" t="s">
        <v>38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AR146" s="150" t="s">
        <v>2494</v>
      </c>
      <c r="AT146" s="150" t="s">
        <v>742</v>
      </c>
      <c r="AU146" s="150" t="s">
        <v>91</v>
      </c>
      <c r="AY146" s="17" t="s">
        <v>207</v>
      </c>
      <c r="BE146" s="151">
        <f t="shared" si="4"/>
        <v>0</v>
      </c>
      <c r="BF146" s="151">
        <f t="shared" si="5"/>
        <v>0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7" t="s">
        <v>91</v>
      </c>
      <c r="BK146" s="151">
        <f t="shared" si="9"/>
        <v>0</v>
      </c>
      <c r="BL146" s="17" t="s">
        <v>251</v>
      </c>
      <c r="BM146" s="150" t="s">
        <v>461</v>
      </c>
    </row>
    <row r="147" spans="2:65" s="1" customFormat="1" ht="16.5" customHeight="1" x14ac:dyDescent="0.2">
      <c r="B147" s="137"/>
      <c r="C147" s="206" t="s">
        <v>366</v>
      </c>
      <c r="D147" s="206" t="s">
        <v>742</v>
      </c>
      <c r="E147" s="207" t="s">
        <v>2523</v>
      </c>
      <c r="F147" s="208" t="s">
        <v>2524</v>
      </c>
      <c r="G147" s="209" t="s">
        <v>410</v>
      </c>
      <c r="H147" s="210">
        <v>30</v>
      </c>
      <c r="I147" s="211"/>
      <c r="J147" s="212">
        <f t="shared" si="0"/>
        <v>0</v>
      </c>
      <c r="K147" s="213"/>
      <c r="L147" s="214"/>
      <c r="M147" s="215" t="s">
        <v>1</v>
      </c>
      <c r="N147" s="216" t="s">
        <v>38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AR147" s="150" t="s">
        <v>2494</v>
      </c>
      <c r="AT147" s="150" t="s">
        <v>742</v>
      </c>
      <c r="AU147" s="150" t="s">
        <v>91</v>
      </c>
      <c r="AY147" s="17" t="s">
        <v>207</v>
      </c>
      <c r="BE147" s="151">
        <f t="shared" si="4"/>
        <v>0</v>
      </c>
      <c r="BF147" s="151">
        <f t="shared" si="5"/>
        <v>0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7" t="s">
        <v>91</v>
      </c>
      <c r="BK147" s="151">
        <f t="shared" si="9"/>
        <v>0</v>
      </c>
      <c r="BL147" s="17" t="s">
        <v>251</v>
      </c>
      <c r="BM147" s="150" t="s">
        <v>473</v>
      </c>
    </row>
    <row r="148" spans="2:65" s="1" customFormat="1" ht="16.5" customHeight="1" x14ac:dyDescent="0.2">
      <c r="B148" s="137"/>
      <c r="C148" s="138" t="s">
        <v>372</v>
      </c>
      <c r="D148" s="138" t="s">
        <v>208</v>
      </c>
      <c r="E148" s="139" t="s">
        <v>2525</v>
      </c>
      <c r="F148" s="140" t="s">
        <v>2526</v>
      </c>
      <c r="G148" s="141" t="s">
        <v>247</v>
      </c>
      <c r="H148" s="142">
        <v>30</v>
      </c>
      <c r="I148" s="143"/>
      <c r="J148" s="144">
        <f t="shared" si="0"/>
        <v>0</v>
      </c>
      <c r="K148" s="145"/>
      <c r="L148" s="32"/>
      <c r="M148" s="146" t="s">
        <v>1</v>
      </c>
      <c r="N148" s="147" t="s">
        <v>38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AR148" s="150" t="s">
        <v>251</v>
      </c>
      <c r="AT148" s="150" t="s">
        <v>208</v>
      </c>
      <c r="AU148" s="150" t="s">
        <v>91</v>
      </c>
      <c r="AY148" s="17" t="s">
        <v>207</v>
      </c>
      <c r="BE148" s="151">
        <f t="shared" si="4"/>
        <v>0</v>
      </c>
      <c r="BF148" s="151">
        <f t="shared" si="5"/>
        <v>0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7" t="s">
        <v>91</v>
      </c>
      <c r="BK148" s="151">
        <f t="shared" si="9"/>
        <v>0</v>
      </c>
      <c r="BL148" s="17" t="s">
        <v>251</v>
      </c>
      <c r="BM148" s="150" t="s">
        <v>486</v>
      </c>
    </row>
    <row r="149" spans="2:65" s="1" customFormat="1" ht="16.5" customHeight="1" x14ac:dyDescent="0.2">
      <c r="B149" s="137"/>
      <c r="C149" s="206" t="s">
        <v>376</v>
      </c>
      <c r="D149" s="206" t="s">
        <v>742</v>
      </c>
      <c r="E149" s="207" t="s">
        <v>2527</v>
      </c>
      <c r="F149" s="208" t="s">
        <v>2528</v>
      </c>
      <c r="G149" s="209" t="s">
        <v>247</v>
      </c>
      <c r="H149" s="210">
        <v>30</v>
      </c>
      <c r="I149" s="211"/>
      <c r="J149" s="212">
        <f t="shared" si="0"/>
        <v>0</v>
      </c>
      <c r="K149" s="213"/>
      <c r="L149" s="214"/>
      <c r="M149" s="215" t="s">
        <v>1</v>
      </c>
      <c r="N149" s="216" t="s">
        <v>38</v>
      </c>
      <c r="P149" s="148">
        <f t="shared" si="1"/>
        <v>0</v>
      </c>
      <c r="Q149" s="148">
        <v>0</v>
      </c>
      <c r="R149" s="148">
        <f t="shared" si="2"/>
        <v>0</v>
      </c>
      <c r="S149" s="148">
        <v>0</v>
      </c>
      <c r="T149" s="149">
        <f t="shared" si="3"/>
        <v>0</v>
      </c>
      <c r="AR149" s="150" t="s">
        <v>2494</v>
      </c>
      <c r="AT149" s="150" t="s">
        <v>742</v>
      </c>
      <c r="AU149" s="150" t="s">
        <v>91</v>
      </c>
      <c r="AY149" s="17" t="s">
        <v>207</v>
      </c>
      <c r="BE149" s="151">
        <f t="shared" si="4"/>
        <v>0</v>
      </c>
      <c r="BF149" s="151">
        <f t="shared" si="5"/>
        <v>0</v>
      </c>
      <c r="BG149" s="151">
        <f t="shared" si="6"/>
        <v>0</v>
      </c>
      <c r="BH149" s="151">
        <f t="shared" si="7"/>
        <v>0</v>
      </c>
      <c r="BI149" s="151">
        <f t="shared" si="8"/>
        <v>0</v>
      </c>
      <c r="BJ149" s="17" t="s">
        <v>91</v>
      </c>
      <c r="BK149" s="151">
        <f t="shared" si="9"/>
        <v>0</v>
      </c>
      <c r="BL149" s="17" t="s">
        <v>251</v>
      </c>
      <c r="BM149" s="150" t="s">
        <v>496</v>
      </c>
    </row>
    <row r="150" spans="2:65" s="1" customFormat="1" ht="16.5" customHeight="1" x14ac:dyDescent="0.2">
      <c r="B150" s="137"/>
      <c r="C150" s="138" t="s">
        <v>381</v>
      </c>
      <c r="D150" s="138" t="s">
        <v>208</v>
      </c>
      <c r="E150" s="139" t="s">
        <v>2529</v>
      </c>
      <c r="F150" s="140" t="s">
        <v>2530</v>
      </c>
      <c r="G150" s="141" t="s">
        <v>247</v>
      </c>
      <c r="H150" s="142">
        <v>15</v>
      </c>
      <c r="I150" s="143"/>
      <c r="J150" s="144">
        <f t="shared" si="0"/>
        <v>0</v>
      </c>
      <c r="K150" s="145"/>
      <c r="L150" s="32"/>
      <c r="M150" s="146" t="s">
        <v>1</v>
      </c>
      <c r="N150" s="147" t="s">
        <v>38</v>
      </c>
      <c r="P150" s="148">
        <f t="shared" si="1"/>
        <v>0</v>
      </c>
      <c r="Q150" s="148">
        <v>0</v>
      </c>
      <c r="R150" s="148">
        <f t="shared" si="2"/>
        <v>0</v>
      </c>
      <c r="S150" s="148">
        <v>0</v>
      </c>
      <c r="T150" s="149">
        <f t="shared" si="3"/>
        <v>0</v>
      </c>
      <c r="AR150" s="150" t="s">
        <v>251</v>
      </c>
      <c r="AT150" s="150" t="s">
        <v>208</v>
      </c>
      <c r="AU150" s="150" t="s">
        <v>91</v>
      </c>
      <c r="AY150" s="17" t="s">
        <v>207</v>
      </c>
      <c r="BE150" s="151">
        <f t="shared" si="4"/>
        <v>0</v>
      </c>
      <c r="BF150" s="151">
        <f t="shared" si="5"/>
        <v>0</v>
      </c>
      <c r="BG150" s="151">
        <f t="shared" si="6"/>
        <v>0</v>
      </c>
      <c r="BH150" s="151">
        <f t="shared" si="7"/>
        <v>0</v>
      </c>
      <c r="BI150" s="151">
        <f t="shared" si="8"/>
        <v>0</v>
      </c>
      <c r="BJ150" s="17" t="s">
        <v>91</v>
      </c>
      <c r="BK150" s="151">
        <f t="shared" si="9"/>
        <v>0</v>
      </c>
      <c r="BL150" s="17" t="s">
        <v>251</v>
      </c>
      <c r="BM150" s="150" t="s">
        <v>507</v>
      </c>
    </row>
    <row r="151" spans="2:65" s="1" customFormat="1" ht="24.15" customHeight="1" x14ac:dyDescent="0.2">
      <c r="B151" s="137"/>
      <c r="C151" s="206" t="s">
        <v>7</v>
      </c>
      <c r="D151" s="206" t="s">
        <v>742</v>
      </c>
      <c r="E151" s="207" t="s">
        <v>2531</v>
      </c>
      <c r="F151" s="208" t="s">
        <v>2532</v>
      </c>
      <c r="G151" s="209" t="s">
        <v>247</v>
      </c>
      <c r="H151" s="210">
        <v>15</v>
      </c>
      <c r="I151" s="211"/>
      <c r="J151" s="212">
        <f t="shared" si="0"/>
        <v>0</v>
      </c>
      <c r="K151" s="213"/>
      <c r="L151" s="214"/>
      <c r="M151" s="215" t="s">
        <v>1</v>
      </c>
      <c r="N151" s="216" t="s">
        <v>38</v>
      </c>
      <c r="P151" s="148">
        <f t="shared" si="1"/>
        <v>0</v>
      </c>
      <c r="Q151" s="148">
        <v>0</v>
      </c>
      <c r="R151" s="148">
        <f t="shared" si="2"/>
        <v>0</v>
      </c>
      <c r="S151" s="148">
        <v>0</v>
      </c>
      <c r="T151" s="149">
        <f t="shared" si="3"/>
        <v>0</v>
      </c>
      <c r="AR151" s="150" t="s">
        <v>2494</v>
      </c>
      <c r="AT151" s="150" t="s">
        <v>742</v>
      </c>
      <c r="AU151" s="150" t="s">
        <v>91</v>
      </c>
      <c r="AY151" s="17" t="s">
        <v>207</v>
      </c>
      <c r="BE151" s="151">
        <f t="shared" si="4"/>
        <v>0</v>
      </c>
      <c r="BF151" s="151">
        <f t="shared" si="5"/>
        <v>0</v>
      </c>
      <c r="BG151" s="151">
        <f t="shared" si="6"/>
        <v>0</v>
      </c>
      <c r="BH151" s="151">
        <f t="shared" si="7"/>
        <v>0</v>
      </c>
      <c r="BI151" s="151">
        <f t="shared" si="8"/>
        <v>0</v>
      </c>
      <c r="BJ151" s="17" t="s">
        <v>91</v>
      </c>
      <c r="BK151" s="151">
        <f t="shared" si="9"/>
        <v>0</v>
      </c>
      <c r="BL151" s="17" t="s">
        <v>251</v>
      </c>
      <c r="BM151" s="150" t="s">
        <v>517</v>
      </c>
    </row>
    <row r="152" spans="2:65" s="1" customFormat="1" ht="21.75" customHeight="1" x14ac:dyDescent="0.2">
      <c r="B152" s="137"/>
      <c r="C152" s="138" t="s">
        <v>388</v>
      </c>
      <c r="D152" s="138" t="s">
        <v>208</v>
      </c>
      <c r="E152" s="139" t="s">
        <v>2533</v>
      </c>
      <c r="F152" s="140" t="s">
        <v>2534</v>
      </c>
      <c r="G152" s="141" t="s">
        <v>410</v>
      </c>
      <c r="H152" s="142">
        <v>150</v>
      </c>
      <c r="I152" s="143"/>
      <c r="J152" s="144">
        <f t="shared" si="0"/>
        <v>0</v>
      </c>
      <c r="K152" s="145"/>
      <c r="L152" s="32"/>
      <c r="M152" s="146" t="s">
        <v>1</v>
      </c>
      <c r="N152" s="147" t="s">
        <v>38</v>
      </c>
      <c r="P152" s="148">
        <f t="shared" si="1"/>
        <v>0</v>
      </c>
      <c r="Q152" s="148">
        <v>0</v>
      </c>
      <c r="R152" s="148">
        <f t="shared" si="2"/>
        <v>0</v>
      </c>
      <c r="S152" s="148">
        <v>0</v>
      </c>
      <c r="T152" s="149">
        <f t="shared" si="3"/>
        <v>0</v>
      </c>
      <c r="AR152" s="150" t="s">
        <v>251</v>
      </c>
      <c r="AT152" s="150" t="s">
        <v>208</v>
      </c>
      <c r="AU152" s="150" t="s">
        <v>91</v>
      </c>
      <c r="AY152" s="17" t="s">
        <v>207</v>
      </c>
      <c r="BE152" s="151">
        <f t="shared" si="4"/>
        <v>0</v>
      </c>
      <c r="BF152" s="151">
        <f t="shared" si="5"/>
        <v>0</v>
      </c>
      <c r="BG152" s="151">
        <f t="shared" si="6"/>
        <v>0</v>
      </c>
      <c r="BH152" s="151">
        <f t="shared" si="7"/>
        <v>0</v>
      </c>
      <c r="BI152" s="151">
        <f t="shared" si="8"/>
        <v>0</v>
      </c>
      <c r="BJ152" s="17" t="s">
        <v>91</v>
      </c>
      <c r="BK152" s="151">
        <f t="shared" si="9"/>
        <v>0</v>
      </c>
      <c r="BL152" s="17" t="s">
        <v>251</v>
      </c>
      <c r="BM152" s="150" t="s">
        <v>527</v>
      </c>
    </row>
    <row r="153" spans="2:65" s="1" customFormat="1" ht="16.5" customHeight="1" x14ac:dyDescent="0.2">
      <c r="B153" s="137"/>
      <c r="C153" s="206" t="s">
        <v>391</v>
      </c>
      <c r="D153" s="206" t="s">
        <v>742</v>
      </c>
      <c r="E153" s="207" t="s">
        <v>2535</v>
      </c>
      <c r="F153" s="208" t="s">
        <v>2536</v>
      </c>
      <c r="G153" s="209" t="s">
        <v>410</v>
      </c>
      <c r="H153" s="210">
        <v>150</v>
      </c>
      <c r="I153" s="211"/>
      <c r="J153" s="212">
        <f t="shared" si="0"/>
        <v>0</v>
      </c>
      <c r="K153" s="213"/>
      <c r="L153" s="214"/>
      <c r="M153" s="215" t="s">
        <v>1</v>
      </c>
      <c r="N153" s="216" t="s">
        <v>38</v>
      </c>
      <c r="P153" s="148">
        <f t="shared" si="1"/>
        <v>0</v>
      </c>
      <c r="Q153" s="148">
        <v>0</v>
      </c>
      <c r="R153" s="148">
        <f t="shared" si="2"/>
        <v>0</v>
      </c>
      <c r="S153" s="148">
        <v>0</v>
      </c>
      <c r="T153" s="149">
        <f t="shared" si="3"/>
        <v>0</v>
      </c>
      <c r="AR153" s="150" t="s">
        <v>2494</v>
      </c>
      <c r="AT153" s="150" t="s">
        <v>742</v>
      </c>
      <c r="AU153" s="150" t="s">
        <v>91</v>
      </c>
      <c r="AY153" s="17" t="s">
        <v>207</v>
      </c>
      <c r="BE153" s="151">
        <f t="shared" si="4"/>
        <v>0</v>
      </c>
      <c r="BF153" s="151">
        <f t="shared" si="5"/>
        <v>0</v>
      </c>
      <c r="BG153" s="151">
        <f t="shared" si="6"/>
        <v>0</v>
      </c>
      <c r="BH153" s="151">
        <f t="shared" si="7"/>
        <v>0</v>
      </c>
      <c r="BI153" s="151">
        <f t="shared" si="8"/>
        <v>0</v>
      </c>
      <c r="BJ153" s="17" t="s">
        <v>91</v>
      </c>
      <c r="BK153" s="151">
        <f t="shared" si="9"/>
        <v>0</v>
      </c>
      <c r="BL153" s="17" t="s">
        <v>251</v>
      </c>
      <c r="BM153" s="150" t="s">
        <v>541</v>
      </c>
    </row>
    <row r="154" spans="2:65" s="1" customFormat="1" ht="21.75" customHeight="1" x14ac:dyDescent="0.2">
      <c r="B154" s="137"/>
      <c r="C154" s="138" t="s">
        <v>396</v>
      </c>
      <c r="D154" s="138" t="s">
        <v>208</v>
      </c>
      <c r="E154" s="139" t="s">
        <v>2537</v>
      </c>
      <c r="F154" s="140" t="s">
        <v>2538</v>
      </c>
      <c r="G154" s="141" t="s">
        <v>410</v>
      </c>
      <c r="H154" s="142">
        <v>400</v>
      </c>
      <c r="I154" s="143"/>
      <c r="J154" s="144">
        <f t="shared" si="0"/>
        <v>0</v>
      </c>
      <c r="K154" s="145"/>
      <c r="L154" s="32"/>
      <c r="M154" s="146" t="s">
        <v>1</v>
      </c>
      <c r="N154" s="147" t="s">
        <v>38</v>
      </c>
      <c r="P154" s="148">
        <f t="shared" si="1"/>
        <v>0</v>
      </c>
      <c r="Q154" s="148">
        <v>0</v>
      </c>
      <c r="R154" s="148">
        <f t="shared" si="2"/>
        <v>0</v>
      </c>
      <c r="S154" s="148">
        <v>0</v>
      </c>
      <c r="T154" s="149">
        <f t="shared" si="3"/>
        <v>0</v>
      </c>
      <c r="AR154" s="150" t="s">
        <v>251</v>
      </c>
      <c r="AT154" s="150" t="s">
        <v>208</v>
      </c>
      <c r="AU154" s="150" t="s">
        <v>91</v>
      </c>
      <c r="AY154" s="17" t="s">
        <v>207</v>
      </c>
      <c r="BE154" s="151">
        <f t="shared" si="4"/>
        <v>0</v>
      </c>
      <c r="BF154" s="151">
        <f t="shared" si="5"/>
        <v>0</v>
      </c>
      <c r="BG154" s="151">
        <f t="shared" si="6"/>
        <v>0</v>
      </c>
      <c r="BH154" s="151">
        <f t="shared" si="7"/>
        <v>0</v>
      </c>
      <c r="BI154" s="151">
        <f t="shared" si="8"/>
        <v>0</v>
      </c>
      <c r="BJ154" s="17" t="s">
        <v>91</v>
      </c>
      <c r="BK154" s="151">
        <f t="shared" si="9"/>
        <v>0</v>
      </c>
      <c r="BL154" s="17" t="s">
        <v>251</v>
      </c>
      <c r="BM154" s="150" t="s">
        <v>561</v>
      </c>
    </row>
    <row r="155" spans="2:65" s="1" customFormat="1" ht="16.5" customHeight="1" x14ac:dyDescent="0.2">
      <c r="B155" s="137"/>
      <c r="C155" s="206" t="s">
        <v>399</v>
      </c>
      <c r="D155" s="206" t="s">
        <v>742</v>
      </c>
      <c r="E155" s="207" t="s">
        <v>2539</v>
      </c>
      <c r="F155" s="208" t="s">
        <v>2540</v>
      </c>
      <c r="G155" s="209" t="s">
        <v>410</v>
      </c>
      <c r="H155" s="210">
        <v>400</v>
      </c>
      <c r="I155" s="211"/>
      <c r="J155" s="212">
        <f t="shared" si="0"/>
        <v>0</v>
      </c>
      <c r="K155" s="213"/>
      <c r="L155" s="214"/>
      <c r="M155" s="215" t="s">
        <v>1</v>
      </c>
      <c r="N155" s="216" t="s">
        <v>38</v>
      </c>
      <c r="P155" s="148">
        <f t="shared" si="1"/>
        <v>0</v>
      </c>
      <c r="Q155" s="148">
        <v>0</v>
      </c>
      <c r="R155" s="148">
        <f t="shared" si="2"/>
        <v>0</v>
      </c>
      <c r="S155" s="148">
        <v>0</v>
      </c>
      <c r="T155" s="149">
        <f t="shared" si="3"/>
        <v>0</v>
      </c>
      <c r="AR155" s="150" t="s">
        <v>2494</v>
      </c>
      <c r="AT155" s="150" t="s">
        <v>742</v>
      </c>
      <c r="AU155" s="150" t="s">
        <v>91</v>
      </c>
      <c r="AY155" s="17" t="s">
        <v>207</v>
      </c>
      <c r="BE155" s="151">
        <f t="shared" si="4"/>
        <v>0</v>
      </c>
      <c r="BF155" s="151">
        <f t="shared" si="5"/>
        <v>0</v>
      </c>
      <c r="BG155" s="151">
        <f t="shared" si="6"/>
        <v>0</v>
      </c>
      <c r="BH155" s="151">
        <f t="shared" si="7"/>
        <v>0</v>
      </c>
      <c r="BI155" s="151">
        <f t="shared" si="8"/>
        <v>0</v>
      </c>
      <c r="BJ155" s="17" t="s">
        <v>91</v>
      </c>
      <c r="BK155" s="151">
        <f t="shared" si="9"/>
        <v>0</v>
      </c>
      <c r="BL155" s="17" t="s">
        <v>251</v>
      </c>
      <c r="BM155" s="150" t="s">
        <v>589</v>
      </c>
    </row>
    <row r="156" spans="2:65" s="1" customFormat="1" ht="16.5" customHeight="1" x14ac:dyDescent="0.2">
      <c r="B156" s="137"/>
      <c r="C156" s="138" t="s">
        <v>404</v>
      </c>
      <c r="D156" s="138" t="s">
        <v>208</v>
      </c>
      <c r="E156" s="139" t="s">
        <v>2541</v>
      </c>
      <c r="F156" s="140" t="s">
        <v>2542</v>
      </c>
      <c r="G156" s="141" t="s">
        <v>2543</v>
      </c>
      <c r="H156" s="225"/>
      <c r="I156" s="143"/>
      <c r="J156" s="144">
        <f t="shared" si="0"/>
        <v>0</v>
      </c>
      <c r="K156" s="145"/>
      <c r="L156" s="32"/>
      <c r="M156" s="146" t="s">
        <v>1</v>
      </c>
      <c r="N156" s="147" t="s">
        <v>38</v>
      </c>
      <c r="P156" s="148">
        <f t="shared" si="1"/>
        <v>0</v>
      </c>
      <c r="Q156" s="148">
        <v>0</v>
      </c>
      <c r="R156" s="148">
        <f t="shared" si="2"/>
        <v>0</v>
      </c>
      <c r="S156" s="148">
        <v>0</v>
      </c>
      <c r="T156" s="149">
        <f t="shared" si="3"/>
        <v>0</v>
      </c>
      <c r="AR156" s="150" t="s">
        <v>251</v>
      </c>
      <c r="AT156" s="150" t="s">
        <v>208</v>
      </c>
      <c r="AU156" s="150" t="s">
        <v>91</v>
      </c>
      <c r="AY156" s="17" t="s">
        <v>207</v>
      </c>
      <c r="BE156" s="151">
        <f t="shared" si="4"/>
        <v>0</v>
      </c>
      <c r="BF156" s="151">
        <f t="shared" si="5"/>
        <v>0</v>
      </c>
      <c r="BG156" s="151">
        <f t="shared" si="6"/>
        <v>0</v>
      </c>
      <c r="BH156" s="151">
        <f t="shared" si="7"/>
        <v>0</v>
      </c>
      <c r="BI156" s="151">
        <f t="shared" si="8"/>
        <v>0</v>
      </c>
      <c r="BJ156" s="17" t="s">
        <v>91</v>
      </c>
      <c r="BK156" s="151">
        <f t="shared" si="9"/>
        <v>0</v>
      </c>
      <c r="BL156" s="17" t="s">
        <v>251</v>
      </c>
      <c r="BM156" s="150" t="s">
        <v>599</v>
      </c>
    </row>
    <row r="157" spans="2:65" s="1" customFormat="1" ht="16.5" customHeight="1" x14ac:dyDescent="0.2">
      <c r="B157" s="137"/>
      <c r="C157" s="138" t="s">
        <v>407</v>
      </c>
      <c r="D157" s="138" t="s">
        <v>208</v>
      </c>
      <c r="E157" s="139" t="s">
        <v>2544</v>
      </c>
      <c r="F157" s="140" t="s">
        <v>2545</v>
      </c>
      <c r="G157" s="141" t="s">
        <v>2543</v>
      </c>
      <c r="H157" s="225"/>
      <c r="I157" s="143"/>
      <c r="J157" s="144">
        <f t="shared" si="0"/>
        <v>0</v>
      </c>
      <c r="K157" s="145"/>
      <c r="L157" s="32"/>
      <c r="M157" s="146" t="s">
        <v>1</v>
      </c>
      <c r="N157" s="147" t="s">
        <v>38</v>
      </c>
      <c r="P157" s="148">
        <f t="shared" si="1"/>
        <v>0</v>
      </c>
      <c r="Q157" s="148">
        <v>0</v>
      </c>
      <c r="R157" s="148">
        <f t="shared" si="2"/>
        <v>0</v>
      </c>
      <c r="S157" s="148">
        <v>0</v>
      </c>
      <c r="T157" s="149">
        <f t="shared" si="3"/>
        <v>0</v>
      </c>
      <c r="AR157" s="150" t="s">
        <v>251</v>
      </c>
      <c r="AT157" s="150" t="s">
        <v>208</v>
      </c>
      <c r="AU157" s="150" t="s">
        <v>91</v>
      </c>
      <c r="AY157" s="17" t="s">
        <v>207</v>
      </c>
      <c r="BE157" s="151">
        <f t="shared" si="4"/>
        <v>0</v>
      </c>
      <c r="BF157" s="151">
        <f t="shared" si="5"/>
        <v>0</v>
      </c>
      <c r="BG157" s="151">
        <f t="shared" si="6"/>
        <v>0</v>
      </c>
      <c r="BH157" s="151">
        <f t="shared" si="7"/>
        <v>0</v>
      </c>
      <c r="BI157" s="151">
        <f t="shared" si="8"/>
        <v>0</v>
      </c>
      <c r="BJ157" s="17" t="s">
        <v>91</v>
      </c>
      <c r="BK157" s="151">
        <f t="shared" si="9"/>
        <v>0</v>
      </c>
      <c r="BL157" s="17" t="s">
        <v>251</v>
      </c>
      <c r="BM157" s="150" t="s">
        <v>608</v>
      </c>
    </row>
    <row r="158" spans="2:65" s="1" customFormat="1" ht="16.5" customHeight="1" x14ac:dyDescent="0.2">
      <c r="B158" s="137"/>
      <c r="C158" s="138" t="s">
        <v>413</v>
      </c>
      <c r="D158" s="138" t="s">
        <v>208</v>
      </c>
      <c r="E158" s="139" t="s">
        <v>2546</v>
      </c>
      <c r="F158" s="140" t="s">
        <v>2547</v>
      </c>
      <c r="G158" s="141" t="s">
        <v>2543</v>
      </c>
      <c r="H158" s="225"/>
      <c r="I158" s="143"/>
      <c r="J158" s="144">
        <f t="shared" si="0"/>
        <v>0</v>
      </c>
      <c r="K158" s="145"/>
      <c r="L158" s="32"/>
      <c r="M158" s="146" t="s">
        <v>1</v>
      </c>
      <c r="N158" s="147" t="s">
        <v>38</v>
      </c>
      <c r="P158" s="148">
        <f t="shared" si="1"/>
        <v>0</v>
      </c>
      <c r="Q158" s="148">
        <v>0</v>
      </c>
      <c r="R158" s="148">
        <f t="shared" si="2"/>
        <v>0</v>
      </c>
      <c r="S158" s="148">
        <v>0</v>
      </c>
      <c r="T158" s="149">
        <f t="shared" si="3"/>
        <v>0</v>
      </c>
      <c r="AR158" s="150" t="s">
        <v>251</v>
      </c>
      <c r="AT158" s="150" t="s">
        <v>208</v>
      </c>
      <c r="AU158" s="150" t="s">
        <v>91</v>
      </c>
      <c r="AY158" s="17" t="s">
        <v>207</v>
      </c>
      <c r="BE158" s="151">
        <f t="shared" si="4"/>
        <v>0</v>
      </c>
      <c r="BF158" s="151">
        <f t="shared" si="5"/>
        <v>0</v>
      </c>
      <c r="BG158" s="151">
        <f t="shared" si="6"/>
        <v>0</v>
      </c>
      <c r="BH158" s="151">
        <f t="shared" si="7"/>
        <v>0</v>
      </c>
      <c r="BI158" s="151">
        <f t="shared" si="8"/>
        <v>0</v>
      </c>
      <c r="BJ158" s="17" t="s">
        <v>91</v>
      </c>
      <c r="BK158" s="151">
        <f t="shared" si="9"/>
        <v>0</v>
      </c>
      <c r="BL158" s="17" t="s">
        <v>251</v>
      </c>
      <c r="BM158" s="150" t="s">
        <v>617</v>
      </c>
    </row>
    <row r="159" spans="2:65" s="10" customFormat="1" ht="22.8" customHeight="1" x14ac:dyDescent="0.25">
      <c r="B159" s="127"/>
      <c r="D159" s="128" t="s">
        <v>71</v>
      </c>
      <c r="E159" s="170" t="s">
        <v>2548</v>
      </c>
      <c r="F159" s="170" t="s">
        <v>2549</v>
      </c>
      <c r="I159" s="130"/>
      <c r="J159" s="171">
        <f>BK159</f>
        <v>0</v>
      </c>
      <c r="L159" s="127"/>
      <c r="M159" s="132"/>
      <c r="P159" s="133">
        <f>SUM(P160:P168)</f>
        <v>0</v>
      </c>
      <c r="R159" s="133">
        <f>SUM(R160:R168)</f>
        <v>0</v>
      </c>
      <c r="T159" s="134">
        <f>SUM(T160:T168)</f>
        <v>0</v>
      </c>
      <c r="AR159" s="128" t="s">
        <v>275</v>
      </c>
      <c r="AT159" s="135" t="s">
        <v>71</v>
      </c>
      <c r="AU159" s="135" t="s">
        <v>80</v>
      </c>
      <c r="AY159" s="128" t="s">
        <v>207</v>
      </c>
      <c r="BK159" s="136">
        <f>SUM(BK160:BK168)</f>
        <v>0</v>
      </c>
    </row>
    <row r="160" spans="2:65" s="1" customFormat="1" ht="24.15" customHeight="1" x14ac:dyDescent="0.2">
      <c r="B160" s="137"/>
      <c r="C160" s="138" t="s">
        <v>430</v>
      </c>
      <c r="D160" s="138" t="s">
        <v>208</v>
      </c>
      <c r="E160" s="139" t="s">
        <v>2550</v>
      </c>
      <c r="F160" s="140" t="s">
        <v>2551</v>
      </c>
      <c r="G160" s="141" t="s">
        <v>269</v>
      </c>
      <c r="H160" s="142">
        <v>15</v>
      </c>
      <c r="I160" s="143"/>
      <c r="J160" s="144">
        <f t="shared" ref="J160:J168" si="10">ROUND(I160*H160,2)</f>
        <v>0</v>
      </c>
      <c r="K160" s="145"/>
      <c r="L160" s="32"/>
      <c r="M160" s="146" t="s">
        <v>1</v>
      </c>
      <c r="N160" s="147" t="s">
        <v>38</v>
      </c>
      <c r="P160" s="148">
        <f t="shared" ref="P160:P168" si="11">O160*H160</f>
        <v>0</v>
      </c>
      <c r="Q160" s="148">
        <v>0</v>
      </c>
      <c r="R160" s="148">
        <f t="shared" ref="R160:R168" si="12">Q160*H160</f>
        <v>0</v>
      </c>
      <c r="S160" s="148">
        <v>0</v>
      </c>
      <c r="T160" s="149">
        <f t="shared" ref="T160:T168" si="13">S160*H160</f>
        <v>0</v>
      </c>
      <c r="AR160" s="150" t="s">
        <v>251</v>
      </c>
      <c r="AT160" s="150" t="s">
        <v>208</v>
      </c>
      <c r="AU160" s="150" t="s">
        <v>91</v>
      </c>
      <c r="AY160" s="17" t="s">
        <v>207</v>
      </c>
      <c r="BE160" s="151">
        <f t="shared" ref="BE160:BE168" si="14">IF(N160="základná",J160,0)</f>
        <v>0</v>
      </c>
      <c r="BF160" s="151">
        <f t="shared" ref="BF160:BF168" si="15">IF(N160="znížená",J160,0)</f>
        <v>0</v>
      </c>
      <c r="BG160" s="151">
        <f t="shared" ref="BG160:BG168" si="16">IF(N160="zákl. prenesená",J160,0)</f>
        <v>0</v>
      </c>
      <c r="BH160" s="151">
        <f t="shared" ref="BH160:BH168" si="17">IF(N160="zníž. prenesená",J160,0)</f>
        <v>0</v>
      </c>
      <c r="BI160" s="151">
        <f t="shared" ref="BI160:BI168" si="18">IF(N160="nulová",J160,0)</f>
        <v>0</v>
      </c>
      <c r="BJ160" s="17" t="s">
        <v>91</v>
      </c>
      <c r="BK160" s="151">
        <f t="shared" ref="BK160:BK168" si="19">ROUND(I160*H160,2)</f>
        <v>0</v>
      </c>
      <c r="BL160" s="17" t="s">
        <v>251</v>
      </c>
      <c r="BM160" s="150" t="s">
        <v>232</v>
      </c>
    </row>
    <row r="161" spans="2:65" s="1" customFormat="1" ht="24.15" customHeight="1" x14ac:dyDescent="0.2">
      <c r="B161" s="137"/>
      <c r="C161" s="138" t="s">
        <v>436</v>
      </c>
      <c r="D161" s="138" t="s">
        <v>208</v>
      </c>
      <c r="E161" s="139" t="s">
        <v>2552</v>
      </c>
      <c r="F161" s="140" t="s">
        <v>2553</v>
      </c>
      <c r="G161" s="141" t="s">
        <v>410</v>
      </c>
      <c r="H161" s="142">
        <v>240</v>
      </c>
      <c r="I161" s="143"/>
      <c r="J161" s="144">
        <f t="shared" si="10"/>
        <v>0</v>
      </c>
      <c r="K161" s="145"/>
      <c r="L161" s="32"/>
      <c r="M161" s="146" t="s">
        <v>1</v>
      </c>
      <c r="N161" s="147" t="s">
        <v>38</v>
      </c>
      <c r="P161" s="148">
        <f t="shared" si="11"/>
        <v>0</v>
      </c>
      <c r="Q161" s="148">
        <v>0</v>
      </c>
      <c r="R161" s="148">
        <f t="shared" si="12"/>
        <v>0</v>
      </c>
      <c r="S161" s="148">
        <v>0</v>
      </c>
      <c r="T161" s="149">
        <f t="shared" si="13"/>
        <v>0</v>
      </c>
      <c r="AR161" s="150" t="s">
        <v>251</v>
      </c>
      <c r="AT161" s="150" t="s">
        <v>208</v>
      </c>
      <c r="AU161" s="150" t="s">
        <v>91</v>
      </c>
      <c r="AY161" s="17" t="s">
        <v>207</v>
      </c>
      <c r="BE161" s="151">
        <f t="shared" si="14"/>
        <v>0</v>
      </c>
      <c r="BF161" s="151">
        <f t="shared" si="15"/>
        <v>0</v>
      </c>
      <c r="BG161" s="151">
        <f t="shared" si="16"/>
        <v>0</v>
      </c>
      <c r="BH161" s="151">
        <f t="shared" si="17"/>
        <v>0</v>
      </c>
      <c r="BI161" s="151">
        <f t="shared" si="18"/>
        <v>0</v>
      </c>
      <c r="BJ161" s="17" t="s">
        <v>91</v>
      </c>
      <c r="BK161" s="151">
        <f t="shared" si="19"/>
        <v>0</v>
      </c>
      <c r="BL161" s="17" t="s">
        <v>251</v>
      </c>
      <c r="BM161" s="150" t="s">
        <v>251</v>
      </c>
    </row>
    <row r="162" spans="2:65" s="1" customFormat="1" ht="24.15" customHeight="1" x14ac:dyDescent="0.2">
      <c r="B162" s="137"/>
      <c r="C162" s="138" t="s">
        <v>442</v>
      </c>
      <c r="D162" s="138" t="s">
        <v>208</v>
      </c>
      <c r="E162" s="139" t="s">
        <v>2554</v>
      </c>
      <c r="F162" s="140" t="s">
        <v>2555</v>
      </c>
      <c r="G162" s="141" t="s">
        <v>410</v>
      </c>
      <c r="H162" s="142">
        <v>70</v>
      </c>
      <c r="I162" s="143"/>
      <c r="J162" s="144">
        <f t="shared" si="10"/>
        <v>0</v>
      </c>
      <c r="K162" s="145"/>
      <c r="L162" s="32"/>
      <c r="M162" s="146" t="s">
        <v>1</v>
      </c>
      <c r="N162" s="147" t="s">
        <v>38</v>
      </c>
      <c r="P162" s="148">
        <f t="shared" si="11"/>
        <v>0</v>
      </c>
      <c r="Q162" s="148">
        <v>0</v>
      </c>
      <c r="R162" s="148">
        <f t="shared" si="12"/>
        <v>0</v>
      </c>
      <c r="S162" s="148">
        <v>0</v>
      </c>
      <c r="T162" s="149">
        <f t="shared" si="13"/>
        <v>0</v>
      </c>
      <c r="AR162" s="150" t="s">
        <v>251</v>
      </c>
      <c r="AT162" s="150" t="s">
        <v>208</v>
      </c>
      <c r="AU162" s="150" t="s">
        <v>91</v>
      </c>
      <c r="AY162" s="17" t="s">
        <v>207</v>
      </c>
      <c r="BE162" s="151">
        <f t="shared" si="14"/>
        <v>0</v>
      </c>
      <c r="BF162" s="151">
        <f t="shared" si="15"/>
        <v>0</v>
      </c>
      <c r="BG162" s="151">
        <f t="shared" si="16"/>
        <v>0</v>
      </c>
      <c r="BH162" s="151">
        <f t="shared" si="17"/>
        <v>0</v>
      </c>
      <c r="BI162" s="151">
        <f t="shared" si="18"/>
        <v>0</v>
      </c>
      <c r="BJ162" s="17" t="s">
        <v>91</v>
      </c>
      <c r="BK162" s="151">
        <f t="shared" si="19"/>
        <v>0</v>
      </c>
      <c r="BL162" s="17" t="s">
        <v>251</v>
      </c>
      <c r="BM162" s="150" t="s">
        <v>262</v>
      </c>
    </row>
    <row r="163" spans="2:65" s="1" customFormat="1" ht="24.15" customHeight="1" x14ac:dyDescent="0.2">
      <c r="B163" s="137"/>
      <c r="C163" s="138" t="s">
        <v>451</v>
      </c>
      <c r="D163" s="138" t="s">
        <v>208</v>
      </c>
      <c r="E163" s="139" t="s">
        <v>2556</v>
      </c>
      <c r="F163" s="140" t="s">
        <v>2557</v>
      </c>
      <c r="G163" s="141" t="s">
        <v>410</v>
      </c>
      <c r="H163" s="142">
        <v>310</v>
      </c>
      <c r="I163" s="143"/>
      <c r="J163" s="144">
        <f t="shared" si="10"/>
        <v>0</v>
      </c>
      <c r="K163" s="145"/>
      <c r="L163" s="32"/>
      <c r="M163" s="146" t="s">
        <v>1</v>
      </c>
      <c r="N163" s="147" t="s">
        <v>38</v>
      </c>
      <c r="P163" s="148">
        <f t="shared" si="11"/>
        <v>0</v>
      </c>
      <c r="Q163" s="148">
        <v>0</v>
      </c>
      <c r="R163" s="148">
        <f t="shared" si="12"/>
        <v>0</v>
      </c>
      <c r="S163" s="148">
        <v>0</v>
      </c>
      <c r="T163" s="149">
        <f t="shared" si="13"/>
        <v>0</v>
      </c>
      <c r="AR163" s="150" t="s">
        <v>251</v>
      </c>
      <c r="AT163" s="150" t="s">
        <v>208</v>
      </c>
      <c r="AU163" s="150" t="s">
        <v>91</v>
      </c>
      <c r="AY163" s="17" t="s">
        <v>207</v>
      </c>
      <c r="BE163" s="151">
        <f t="shared" si="14"/>
        <v>0</v>
      </c>
      <c r="BF163" s="151">
        <f t="shared" si="15"/>
        <v>0</v>
      </c>
      <c r="BG163" s="151">
        <f t="shared" si="16"/>
        <v>0</v>
      </c>
      <c r="BH163" s="151">
        <f t="shared" si="17"/>
        <v>0</v>
      </c>
      <c r="BI163" s="151">
        <f t="shared" si="18"/>
        <v>0</v>
      </c>
      <c r="BJ163" s="17" t="s">
        <v>91</v>
      </c>
      <c r="BK163" s="151">
        <f t="shared" si="19"/>
        <v>0</v>
      </c>
      <c r="BL163" s="17" t="s">
        <v>251</v>
      </c>
      <c r="BM163" s="150" t="s">
        <v>281</v>
      </c>
    </row>
    <row r="164" spans="2:65" s="1" customFormat="1" ht="16.5" customHeight="1" x14ac:dyDescent="0.2">
      <c r="B164" s="137"/>
      <c r="C164" s="206" t="s">
        <v>455</v>
      </c>
      <c r="D164" s="206" t="s">
        <v>742</v>
      </c>
      <c r="E164" s="207" t="s">
        <v>2558</v>
      </c>
      <c r="F164" s="208" t="s">
        <v>2559</v>
      </c>
      <c r="G164" s="209" t="s">
        <v>410</v>
      </c>
      <c r="H164" s="210">
        <v>310</v>
      </c>
      <c r="I164" s="211"/>
      <c r="J164" s="212">
        <f t="shared" si="10"/>
        <v>0</v>
      </c>
      <c r="K164" s="213"/>
      <c r="L164" s="214"/>
      <c r="M164" s="215" t="s">
        <v>1</v>
      </c>
      <c r="N164" s="216" t="s">
        <v>38</v>
      </c>
      <c r="P164" s="148">
        <f t="shared" si="11"/>
        <v>0</v>
      </c>
      <c r="Q164" s="148">
        <v>0</v>
      </c>
      <c r="R164" s="148">
        <f t="shared" si="12"/>
        <v>0</v>
      </c>
      <c r="S164" s="148">
        <v>0</v>
      </c>
      <c r="T164" s="149">
        <f t="shared" si="13"/>
        <v>0</v>
      </c>
      <c r="AR164" s="150" t="s">
        <v>2494</v>
      </c>
      <c r="AT164" s="150" t="s">
        <v>742</v>
      </c>
      <c r="AU164" s="150" t="s">
        <v>91</v>
      </c>
      <c r="AY164" s="17" t="s">
        <v>207</v>
      </c>
      <c r="BE164" s="151">
        <f t="shared" si="14"/>
        <v>0</v>
      </c>
      <c r="BF164" s="151">
        <f t="shared" si="15"/>
        <v>0</v>
      </c>
      <c r="BG164" s="151">
        <f t="shared" si="16"/>
        <v>0</v>
      </c>
      <c r="BH164" s="151">
        <f t="shared" si="17"/>
        <v>0</v>
      </c>
      <c r="BI164" s="151">
        <f t="shared" si="18"/>
        <v>0</v>
      </c>
      <c r="BJ164" s="17" t="s">
        <v>91</v>
      </c>
      <c r="BK164" s="151">
        <f t="shared" si="19"/>
        <v>0</v>
      </c>
      <c r="BL164" s="17" t="s">
        <v>251</v>
      </c>
      <c r="BM164" s="150" t="s">
        <v>901</v>
      </c>
    </row>
    <row r="165" spans="2:65" s="1" customFormat="1" ht="33" customHeight="1" x14ac:dyDescent="0.2">
      <c r="B165" s="137"/>
      <c r="C165" s="138" t="s">
        <v>461</v>
      </c>
      <c r="D165" s="138" t="s">
        <v>208</v>
      </c>
      <c r="E165" s="139" t="s">
        <v>2560</v>
      </c>
      <c r="F165" s="140" t="s">
        <v>2561</v>
      </c>
      <c r="G165" s="141" t="s">
        <v>410</v>
      </c>
      <c r="H165" s="142">
        <v>240</v>
      </c>
      <c r="I165" s="143"/>
      <c r="J165" s="144">
        <f t="shared" si="10"/>
        <v>0</v>
      </c>
      <c r="K165" s="145"/>
      <c r="L165" s="32"/>
      <c r="M165" s="146" t="s">
        <v>1</v>
      </c>
      <c r="N165" s="147" t="s">
        <v>38</v>
      </c>
      <c r="P165" s="148">
        <f t="shared" si="11"/>
        <v>0</v>
      </c>
      <c r="Q165" s="148">
        <v>0</v>
      </c>
      <c r="R165" s="148">
        <f t="shared" si="12"/>
        <v>0</v>
      </c>
      <c r="S165" s="148">
        <v>0</v>
      </c>
      <c r="T165" s="149">
        <f t="shared" si="13"/>
        <v>0</v>
      </c>
      <c r="AR165" s="150" t="s">
        <v>251</v>
      </c>
      <c r="AT165" s="150" t="s">
        <v>208</v>
      </c>
      <c r="AU165" s="150" t="s">
        <v>91</v>
      </c>
      <c r="AY165" s="17" t="s">
        <v>207</v>
      </c>
      <c r="BE165" s="151">
        <f t="shared" si="14"/>
        <v>0</v>
      </c>
      <c r="BF165" s="151">
        <f t="shared" si="15"/>
        <v>0</v>
      </c>
      <c r="BG165" s="151">
        <f t="shared" si="16"/>
        <v>0</v>
      </c>
      <c r="BH165" s="151">
        <f t="shared" si="17"/>
        <v>0</v>
      </c>
      <c r="BI165" s="151">
        <f t="shared" si="18"/>
        <v>0</v>
      </c>
      <c r="BJ165" s="17" t="s">
        <v>91</v>
      </c>
      <c r="BK165" s="151">
        <f t="shared" si="19"/>
        <v>0</v>
      </c>
      <c r="BL165" s="17" t="s">
        <v>251</v>
      </c>
      <c r="BM165" s="150" t="s">
        <v>908</v>
      </c>
    </row>
    <row r="166" spans="2:65" s="1" customFormat="1" ht="33" customHeight="1" x14ac:dyDescent="0.2">
      <c r="B166" s="137"/>
      <c r="C166" s="138" t="s">
        <v>466</v>
      </c>
      <c r="D166" s="138" t="s">
        <v>208</v>
      </c>
      <c r="E166" s="139" t="s">
        <v>2562</v>
      </c>
      <c r="F166" s="140" t="s">
        <v>2563</v>
      </c>
      <c r="G166" s="141" t="s">
        <v>410</v>
      </c>
      <c r="H166" s="142">
        <v>70</v>
      </c>
      <c r="I166" s="143"/>
      <c r="J166" s="144">
        <f t="shared" si="10"/>
        <v>0</v>
      </c>
      <c r="K166" s="145"/>
      <c r="L166" s="32"/>
      <c r="M166" s="146" t="s">
        <v>1</v>
      </c>
      <c r="N166" s="147" t="s">
        <v>38</v>
      </c>
      <c r="P166" s="148">
        <f t="shared" si="11"/>
        <v>0</v>
      </c>
      <c r="Q166" s="148">
        <v>0</v>
      </c>
      <c r="R166" s="148">
        <f t="shared" si="12"/>
        <v>0</v>
      </c>
      <c r="S166" s="148">
        <v>0</v>
      </c>
      <c r="T166" s="149">
        <f t="shared" si="13"/>
        <v>0</v>
      </c>
      <c r="AR166" s="150" t="s">
        <v>251</v>
      </c>
      <c r="AT166" s="150" t="s">
        <v>208</v>
      </c>
      <c r="AU166" s="150" t="s">
        <v>91</v>
      </c>
      <c r="AY166" s="17" t="s">
        <v>207</v>
      </c>
      <c r="BE166" s="151">
        <f t="shared" si="14"/>
        <v>0</v>
      </c>
      <c r="BF166" s="151">
        <f t="shared" si="15"/>
        <v>0</v>
      </c>
      <c r="BG166" s="151">
        <f t="shared" si="16"/>
        <v>0</v>
      </c>
      <c r="BH166" s="151">
        <f t="shared" si="17"/>
        <v>0</v>
      </c>
      <c r="BI166" s="151">
        <f t="shared" si="18"/>
        <v>0</v>
      </c>
      <c r="BJ166" s="17" t="s">
        <v>91</v>
      </c>
      <c r="BK166" s="151">
        <f t="shared" si="19"/>
        <v>0</v>
      </c>
      <c r="BL166" s="17" t="s">
        <v>251</v>
      </c>
      <c r="BM166" s="150" t="s">
        <v>917</v>
      </c>
    </row>
    <row r="167" spans="2:65" s="1" customFormat="1" ht="33" customHeight="1" x14ac:dyDescent="0.2">
      <c r="B167" s="137"/>
      <c r="C167" s="138" t="s">
        <v>473</v>
      </c>
      <c r="D167" s="138" t="s">
        <v>208</v>
      </c>
      <c r="E167" s="139" t="s">
        <v>2564</v>
      </c>
      <c r="F167" s="140" t="s">
        <v>2565</v>
      </c>
      <c r="G167" s="141" t="s">
        <v>235</v>
      </c>
      <c r="H167" s="142">
        <v>310</v>
      </c>
      <c r="I167" s="143"/>
      <c r="J167" s="144">
        <f t="shared" si="10"/>
        <v>0</v>
      </c>
      <c r="K167" s="145"/>
      <c r="L167" s="32"/>
      <c r="M167" s="146" t="s">
        <v>1</v>
      </c>
      <c r="N167" s="147" t="s">
        <v>38</v>
      </c>
      <c r="P167" s="148">
        <f t="shared" si="11"/>
        <v>0</v>
      </c>
      <c r="Q167" s="148">
        <v>0</v>
      </c>
      <c r="R167" s="148">
        <f t="shared" si="12"/>
        <v>0</v>
      </c>
      <c r="S167" s="148">
        <v>0</v>
      </c>
      <c r="T167" s="149">
        <f t="shared" si="13"/>
        <v>0</v>
      </c>
      <c r="AR167" s="150" t="s">
        <v>251</v>
      </c>
      <c r="AT167" s="150" t="s">
        <v>208</v>
      </c>
      <c r="AU167" s="150" t="s">
        <v>91</v>
      </c>
      <c r="AY167" s="17" t="s">
        <v>207</v>
      </c>
      <c r="BE167" s="151">
        <f t="shared" si="14"/>
        <v>0</v>
      </c>
      <c r="BF167" s="151">
        <f t="shared" si="15"/>
        <v>0</v>
      </c>
      <c r="BG167" s="151">
        <f t="shared" si="16"/>
        <v>0</v>
      </c>
      <c r="BH167" s="151">
        <f t="shared" si="17"/>
        <v>0</v>
      </c>
      <c r="BI167" s="151">
        <f t="shared" si="18"/>
        <v>0</v>
      </c>
      <c r="BJ167" s="17" t="s">
        <v>91</v>
      </c>
      <c r="BK167" s="151">
        <f t="shared" si="19"/>
        <v>0</v>
      </c>
      <c r="BL167" s="17" t="s">
        <v>251</v>
      </c>
      <c r="BM167" s="150" t="s">
        <v>841</v>
      </c>
    </row>
    <row r="168" spans="2:65" s="1" customFormat="1" ht="16.5" customHeight="1" x14ac:dyDescent="0.2">
      <c r="B168" s="137"/>
      <c r="C168" s="138" t="s">
        <v>479</v>
      </c>
      <c r="D168" s="138" t="s">
        <v>208</v>
      </c>
      <c r="E168" s="139" t="s">
        <v>2546</v>
      </c>
      <c r="F168" s="140" t="s">
        <v>2547</v>
      </c>
      <c r="G168" s="141" t="s">
        <v>2543</v>
      </c>
      <c r="H168" s="225"/>
      <c r="I168" s="143"/>
      <c r="J168" s="144">
        <f t="shared" si="10"/>
        <v>0</v>
      </c>
      <c r="K168" s="145"/>
      <c r="L168" s="32"/>
      <c r="M168" s="146" t="s">
        <v>1</v>
      </c>
      <c r="N168" s="147" t="s">
        <v>38</v>
      </c>
      <c r="P168" s="148">
        <f t="shared" si="11"/>
        <v>0</v>
      </c>
      <c r="Q168" s="148">
        <v>0</v>
      </c>
      <c r="R168" s="148">
        <f t="shared" si="12"/>
        <v>0</v>
      </c>
      <c r="S168" s="148">
        <v>0</v>
      </c>
      <c r="T168" s="149">
        <f t="shared" si="13"/>
        <v>0</v>
      </c>
      <c r="AR168" s="150" t="s">
        <v>251</v>
      </c>
      <c r="AT168" s="150" t="s">
        <v>208</v>
      </c>
      <c r="AU168" s="150" t="s">
        <v>91</v>
      </c>
      <c r="AY168" s="17" t="s">
        <v>207</v>
      </c>
      <c r="BE168" s="151">
        <f t="shared" si="14"/>
        <v>0</v>
      </c>
      <c r="BF168" s="151">
        <f t="shared" si="15"/>
        <v>0</v>
      </c>
      <c r="BG168" s="151">
        <f t="shared" si="16"/>
        <v>0</v>
      </c>
      <c r="BH168" s="151">
        <f t="shared" si="17"/>
        <v>0</v>
      </c>
      <c r="BI168" s="151">
        <f t="shared" si="18"/>
        <v>0</v>
      </c>
      <c r="BJ168" s="17" t="s">
        <v>91</v>
      </c>
      <c r="BK168" s="151">
        <f t="shared" si="19"/>
        <v>0</v>
      </c>
      <c r="BL168" s="17" t="s">
        <v>251</v>
      </c>
      <c r="BM168" s="150" t="s">
        <v>837</v>
      </c>
    </row>
    <row r="169" spans="2:65" s="10" customFormat="1" ht="22.8" customHeight="1" x14ac:dyDescent="0.25">
      <c r="B169" s="127"/>
      <c r="D169" s="128" t="s">
        <v>71</v>
      </c>
      <c r="E169" s="170" t="s">
        <v>2566</v>
      </c>
      <c r="F169" s="170" t="s">
        <v>2567</v>
      </c>
      <c r="I169" s="130"/>
      <c r="J169" s="171">
        <f>BK169</f>
        <v>0</v>
      </c>
      <c r="L169" s="127"/>
      <c r="M169" s="132"/>
      <c r="P169" s="133">
        <f>SUM(P170:P171)</f>
        <v>0</v>
      </c>
      <c r="R169" s="133">
        <f>SUM(R170:R171)</f>
        <v>0</v>
      </c>
      <c r="T169" s="134">
        <f>SUM(T170:T171)</f>
        <v>0</v>
      </c>
      <c r="AR169" s="128" t="s">
        <v>80</v>
      </c>
      <c r="AT169" s="135" t="s">
        <v>71</v>
      </c>
      <c r="AU169" s="135" t="s">
        <v>80</v>
      </c>
      <c r="AY169" s="128" t="s">
        <v>207</v>
      </c>
      <c r="BK169" s="136">
        <f>SUM(BK170:BK171)</f>
        <v>0</v>
      </c>
    </row>
    <row r="170" spans="2:65" s="1" customFormat="1" ht="37.799999999999997" customHeight="1" x14ac:dyDescent="0.2">
      <c r="B170" s="137"/>
      <c r="C170" s="138" t="s">
        <v>486</v>
      </c>
      <c r="D170" s="138" t="s">
        <v>208</v>
      </c>
      <c r="E170" s="139" t="s">
        <v>2568</v>
      </c>
      <c r="F170" s="140" t="s">
        <v>2569</v>
      </c>
      <c r="G170" s="141" t="s">
        <v>2570</v>
      </c>
      <c r="H170" s="142">
        <v>31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1643</v>
      </c>
    </row>
    <row r="171" spans="2:65" s="1" customFormat="1" ht="37.799999999999997" customHeight="1" x14ac:dyDescent="0.2">
      <c r="B171" s="137"/>
      <c r="C171" s="138" t="s">
        <v>491</v>
      </c>
      <c r="D171" s="138" t="s">
        <v>208</v>
      </c>
      <c r="E171" s="139" t="s">
        <v>2571</v>
      </c>
      <c r="F171" s="140" t="s">
        <v>2572</v>
      </c>
      <c r="G171" s="141" t="s">
        <v>2570</v>
      </c>
      <c r="H171" s="142">
        <v>50</v>
      </c>
      <c r="I171" s="143"/>
      <c r="J171" s="144">
        <f>ROUND(I171*H171,2)</f>
        <v>0</v>
      </c>
      <c r="K171" s="145"/>
      <c r="L171" s="32"/>
      <c r="M171" s="146" t="s">
        <v>1</v>
      </c>
      <c r="N171" s="147" t="s">
        <v>38</v>
      </c>
      <c r="P171" s="148">
        <f>O171*H171</f>
        <v>0</v>
      </c>
      <c r="Q171" s="148">
        <v>0</v>
      </c>
      <c r="R171" s="148">
        <f>Q171*H171</f>
        <v>0</v>
      </c>
      <c r="S171" s="148">
        <v>0</v>
      </c>
      <c r="T171" s="149">
        <f>S171*H171</f>
        <v>0</v>
      </c>
      <c r="AR171" s="150" t="s">
        <v>236</v>
      </c>
      <c r="AT171" s="150" t="s">
        <v>208</v>
      </c>
      <c r="AU171" s="150" t="s">
        <v>91</v>
      </c>
      <c r="AY171" s="17" t="s">
        <v>207</v>
      </c>
      <c r="BE171" s="151">
        <f>IF(N171="základná",J171,0)</f>
        <v>0</v>
      </c>
      <c r="BF171" s="151">
        <f>IF(N171="znížená",J171,0)</f>
        <v>0</v>
      </c>
      <c r="BG171" s="151">
        <f>IF(N171="zákl. prenesená",J171,0)</f>
        <v>0</v>
      </c>
      <c r="BH171" s="151">
        <f>IF(N171="zníž. prenesená",J171,0)</f>
        <v>0</v>
      </c>
      <c r="BI171" s="151">
        <f>IF(N171="nulová",J171,0)</f>
        <v>0</v>
      </c>
      <c r="BJ171" s="17" t="s">
        <v>91</v>
      </c>
      <c r="BK171" s="151">
        <f>ROUND(I171*H171,2)</f>
        <v>0</v>
      </c>
      <c r="BL171" s="17" t="s">
        <v>236</v>
      </c>
      <c r="BM171" s="150" t="s">
        <v>1649</v>
      </c>
    </row>
    <row r="172" spans="2:65" s="10" customFormat="1" ht="25.95" customHeight="1" x14ac:dyDescent="0.25">
      <c r="B172" s="127"/>
      <c r="D172" s="128" t="s">
        <v>71</v>
      </c>
      <c r="E172" s="129" t="s">
        <v>2573</v>
      </c>
      <c r="F172" s="129" t="s">
        <v>2574</v>
      </c>
      <c r="I172" s="130"/>
      <c r="J172" s="131">
        <f>BK172</f>
        <v>0</v>
      </c>
      <c r="L172" s="127"/>
      <c r="M172" s="132"/>
      <c r="P172" s="133">
        <f>SUM(P173:P176)</f>
        <v>0</v>
      </c>
      <c r="R172" s="133">
        <f>SUM(R173:R176)</f>
        <v>0</v>
      </c>
      <c r="T172" s="134">
        <f>SUM(T173:T176)</f>
        <v>0</v>
      </c>
      <c r="AR172" s="128" t="s">
        <v>236</v>
      </c>
      <c r="AT172" s="135" t="s">
        <v>71</v>
      </c>
      <c r="AU172" s="135" t="s">
        <v>72</v>
      </c>
      <c r="AY172" s="128" t="s">
        <v>207</v>
      </c>
      <c r="BK172" s="136">
        <f>SUM(BK173:BK176)</f>
        <v>0</v>
      </c>
    </row>
    <row r="173" spans="2:65" s="1" customFormat="1" ht="16.5" customHeight="1" x14ac:dyDescent="0.2">
      <c r="B173" s="137"/>
      <c r="C173" s="138" t="s">
        <v>496</v>
      </c>
      <c r="D173" s="138" t="s">
        <v>208</v>
      </c>
      <c r="E173" s="139" t="s">
        <v>2575</v>
      </c>
      <c r="F173" s="140" t="s">
        <v>2576</v>
      </c>
      <c r="G173" s="141" t="s">
        <v>1852</v>
      </c>
      <c r="H173" s="142">
        <v>16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2577</v>
      </c>
      <c r="AT173" s="150" t="s">
        <v>208</v>
      </c>
      <c r="AU173" s="150" t="s">
        <v>80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2577</v>
      </c>
      <c r="BM173" s="150" t="s">
        <v>1657</v>
      </c>
    </row>
    <row r="174" spans="2:65" s="1" customFormat="1" ht="16.5" customHeight="1" x14ac:dyDescent="0.2">
      <c r="B174" s="137"/>
      <c r="C174" s="138" t="s">
        <v>499</v>
      </c>
      <c r="D174" s="138" t="s">
        <v>208</v>
      </c>
      <c r="E174" s="139" t="s">
        <v>2578</v>
      </c>
      <c r="F174" s="140" t="s">
        <v>2579</v>
      </c>
      <c r="G174" s="141" t="s">
        <v>1852</v>
      </c>
      <c r="H174" s="142">
        <v>16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2577</v>
      </c>
      <c r="AT174" s="150" t="s">
        <v>208</v>
      </c>
      <c r="AU174" s="150" t="s">
        <v>80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2577</v>
      </c>
      <c r="BM174" s="150" t="s">
        <v>1662</v>
      </c>
    </row>
    <row r="175" spans="2:65" s="1" customFormat="1" ht="16.5" customHeight="1" x14ac:dyDescent="0.2">
      <c r="B175" s="137"/>
      <c r="C175" s="138" t="s">
        <v>507</v>
      </c>
      <c r="D175" s="138" t="s">
        <v>208</v>
      </c>
      <c r="E175" s="139" t="s">
        <v>2580</v>
      </c>
      <c r="F175" s="140" t="s">
        <v>2581</v>
      </c>
      <c r="G175" s="141" t="s">
        <v>1852</v>
      </c>
      <c r="H175" s="142">
        <v>20</v>
      </c>
      <c r="I175" s="143"/>
      <c r="J175" s="144">
        <f>ROUND(I175*H175,2)</f>
        <v>0</v>
      </c>
      <c r="K175" s="145"/>
      <c r="L175" s="32"/>
      <c r="M175" s="146" t="s">
        <v>1</v>
      </c>
      <c r="N175" s="147" t="s">
        <v>38</v>
      </c>
      <c r="P175" s="148">
        <f>O175*H175</f>
        <v>0</v>
      </c>
      <c r="Q175" s="148">
        <v>0</v>
      </c>
      <c r="R175" s="148">
        <f>Q175*H175</f>
        <v>0</v>
      </c>
      <c r="S175" s="148">
        <v>0</v>
      </c>
      <c r="T175" s="149">
        <f>S175*H175</f>
        <v>0</v>
      </c>
      <c r="AR175" s="150" t="s">
        <v>2577</v>
      </c>
      <c r="AT175" s="150" t="s">
        <v>208</v>
      </c>
      <c r="AU175" s="150" t="s">
        <v>80</v>
      </c>
      <c r="AY175" s="17" t="s">
        <v>207</v>
      </c>
      <c r="BE175" s="151">
        <f>IF(N175="základná",J175,0)</f>
        <v>0</v>
      </c>
      <c r="BF175" s="151">
        <f>IF(N175="znížená",J175,0)</f>
        <v>0</v>
      </c>
      <c r="BG175" s="151">
        <f>IF(N175="zákl. prenesená",J175,0)</f>
        <v>0</v>
      </c>
      <c r="BH175" s="151">
        <f>IF(N175="zníž. prenesená",J175,0)</f>
        <v>0</v>
      </c>
      <c r="BI175" s="151">
        <f>IF(N175="nulová",J175,0)</f>
        <v>0</v>
      </c>
      <c r="BJ175" s="17" t="s">
        <v>91</v>
      </c>
      <c r="BK175" s="151">
        <f>ROUND(I175*H175,2)</f>
        <v>0</v>
      </c>
      <c r="BL175" s="17" t="s">
        <v>2577</v>
      </c>
      <c r="BM175" s="150" t="s">
        <v>1667</v>
      </c>
    </row>
    <row r="176" spans="2:65" s="1" customFormat="1" ht="16.5" customHeight="1" x14ac:dyDescent="0.2">
      <c r="B176" s="137"/>
      <c r="C176" s="138" t="s">
        <v>512</v>
      </c>
      <c r="D176" s="138" t="s">
        <v>208</v>
      </c>
      <c r="E176" s="139" t="s">
        <v>2582</v>
      </c>
      <c r="F176" s="140" t="s">
        <v>2583</v>
      </c>
      <c r="G176" s="141" t="s">
        <v>1852</v>
      </c>
      <c r="H176" s="142">
        <v>16</v>
      </c>
      <c r="I176" s="143"/>
      <c r="J176" s="144">
        <f>ROUND(I176*H176,2)</f>
        <v>0</v>
      </c>
      <c r="K176" s="145"/>
      <c r="L176" s="32"/>
      <c r="M176" s="146" t="s">
        <v>1</v>
      </c>
      <c r="N176" s="147" t="s">
        <v>38</v>
      </c>
      <c r="P176" s="148">
        <f>O176*H176</f>
        <v>0</v>
      </c>
      <c r="Q176" s="148">
        <v>0</v>
      </c>
      <c r="R176" s="148">
        <f>Q176*H176</f>
        <v>0</v>
      </c>
      <c r="S176" s="148">
        <v>0</v>
      </c>
      <c r="T176" s="149">
        <f>S176*H176</f>
        <v>0</v>
      </c>
      <c r="AR176" s="150" t="s">
        <v>2577</v>
      </c>
      <c r="AT176" s="150" t="s">
        <v>208</v>
      </c>
      <c r="AU176" s="150" t="s">
        <v>80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2577</v>
      </c>
      <c r="BM176" s="150" t="s">
        <v>1676</v>
      </c>
    </row>
    <row r="177" spans="2:65" s="10" customFormat="1" ht="25.95" customHeight="1" x14ac:dyDescent="0.25">
      <c r="B177" s="127"/>
      <c r="D177" s="128" t="s">
        <v>71</v>
      </c>
      <c r="E177" s="129" t="s">
        <v>204</v>
      </c>
      <c r="F177" s="129" t="s">
        <v>205</v>
      </c>
      <c r="I177" s="130"/>
      <c r="J177" s="131">
        <f>BK177</f>
        <v>0</v>
      </c>
      <c r="L177" s="127"/>
      <c r="M177" s="132"/>
      <c r="P177" s="133">
        <f>P178</f>
        <v>0</v>
      </c>
      <c r="R177" s="133">
        <f>R178</f>
        <v>0</v>
      </c>
      <c r="T177" s="134">
        <f>T178</f>
        <v>0</v>
      </c>
      <c r="AR177" s="128" t="s">
        <v>206</v>
      </c>
      <c r="AT177" s="135" t="s">
        <v>71</v>
      </c>
      <c r="AU177" s="135" t="s">
        <v>72</v>
      </c>
      <c r="AY177" s="128" t="s">
        <v>207</v>
      </c>
      <c r="BK177" s="136">
        <f>BK178</f>
        <v>0</v>
      </c>
    </row>
    <row r="178" spans="2:65" s="1" customFormat="1" ht="49.05" customHeight="1" x14ac:dyDescent="0.2">
      <c r="B178" s="137"/>
      <c r="C178" s="138" t="s">
        <v>517</v>
      </c>
      <c r="D178" s="138" t="s">
        <v>208</v>
      </c>
      <c r="E178" s="139" t="s">
        <v>918</v>
      </c>
      <c r="F178" s="140" t="s">
        <v>919</v>
      </c>
      <c r="G178" s="141" t="s">
        <v>211</v>
      </c>
      <c r="H178" s="142">
        <v>1</v>
      </c>
      <c r="I178" s="143"/>
      <c r="J178" s="144">
        <f>ROUND(I178*H178,2)</f>
        <v>0</v>
      </c>
      <c r="K178" s="145"/>
      <c r="L178" s="32"/>
      <c r="M178" s="199" t="s">
        <v>1</v>
      </c>
      <c r="N178" s="200" t="s">
        <v>38</v>
      </c>
      <c r="O178" s="201"/>
      <c r="P178" s="202">
        <f>O178*H178</f>
        <v>0</v>
      </c>
      <c r="Q178" s="202">
        <v>0</v>
      </c>
      <c r="R178" s="202">
        <f>Q178*H178</f>
        <v>0</v>
      </c>
      <c r="S178" s="202">
        <v>0</v>
      </c>
      <c r="T178" s="203">
        <f>S178*H178</f>
        <v>0</v>
      </c>
      <c r="AR178" s="150" t="s">
        <v>212</v>
      </c>
      <c r="AT178" s="150" t="s">
        <v>208</v>
      </c>
      <c r="AU178" s="150" t="s">
        <v>80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212</v>
      </c>
      <c r="BM178" s="150" t="s">
        <v>2584</v>
      </c>
    </row>
    <row r="179" spans="2:65" s="1" customFormat="1" ht="6.9" customHeight="1" x14ac:dyDescent="0.2">
      <c r="B179" s="47"/>
      <c r="C179" s="48"/>
      <c r="D179" s="48"/>
      <c r="E179" s="48"/>
      <c r="F179" s="48"/>
      <c r="G179" s="48"/>
      <c r="H179" s="48"/>
      <c r="I179" s="48"/>
      <c r="J179" s="48"/>
      <c r="K179" s="48"/>
      <c r="L179" s="32"/>
    </row>
  </sheetData>
  <autoFilter ref="C123:K178" xr:uid="{00000000-0009-0000-0000-00000A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222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119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2585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2586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ROUND((SUM(BE124:BE221)),  2)</f>
        <v>0</v>
      </c>
      <c r="G35" s="100"/>
      <c r="H35" s="100"/>
      <c r="I35" s="101">
        <v>0.23</v>
      </c>
      <c r="J35" s="99">
        <f>ROUND(((SUM(BE124:BE221))*I35),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ROUND((SUM(BF124:BF221)),  2)</f>
        <v>0</v>
      </c>
      <c r="I36" s="102">
        <v>0.23</v>
      </c>
      <c r="J36" s="89">
        <f>ROUND(((SUM(BF124:BF221))*I36),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ROUND((SUM(BG124:BG221)),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ROUND((SUM(BH124:BH221)),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ROUND((SUM(BI124:BI221)),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2585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2.08.1 - SO 2.08.1 - Odvodnenie komunikácií so vsakovacími a odparovacími priekopami - vetva 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J213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J219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2585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30" customHeight="1" x14ac:dyDescent="0.2">
      <c r="B116" s="32"/>
      <c r="E116" s="239" t="str">
        <f>E11</f>
        <v>SO 2.08.1 - SO 2.08.1 - Odvodnenie komunikácií so vsakovacími a odparovacími priekopami - vetva A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P125+P219</f>
        <v>0</v>
      </c>
      <c r="Q124" s="56"/>
      <c r="R124" s="124">
        <f>R125+R219</f>
        <v>1438.1024</v>
      </c>
      <c r="S124" s="56"/>
      <c r="T124" s="125">
        <f>T125+T219</f>
        <v>0</v>
      </c>
      <c r="AT124" s="17" t="s">
        <v>71</v>
      </c>
      <c r="AU124" s="17" t="s">
        <v>190</v>
      </c>
      <c r="BK124" s="126">
        <f>BK125+BK219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P126+P213</f>
        <v>0</v>
      </c>
      <c r="R125" s="133">
        <f>R126+R213</f>
        <v>1438.1024</v>
      </c>
      <c r="T125" s="134">
        <f>T126+T213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BK126+BK213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SUM(P127:P212)</f>
        <v>0</v>
      </c>
      <c r="R126" s="133">
        <f>SUM(R127:R212)</f>
        <v>1436.4</v>
      </c>
      <c r="T126" s="134">
        <f>SUM(T127:T212)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SUM(BK127:BK212)</f>
        <v>0</v>
      </c>
    </row>
    <row r="127" spans="2:65" s="1" customFormat="1" ht="33" customHeight="1" x14ac:dyDescent="0.2">
      <c r="B127" s="137"/>
      <c r="C127" s="138" t="s">
        <v>80</v>
      </c>
      <c r="D127" s="194" t="s">
        <v>208</v>
      </c>
      <c r="E127" s="139" t="s">
        <v>2587</v>
      </c>
      <c r="F127" s="140" t="s">
        <v>2588</v>
      </c>
      <c r="G127" s="141" t="s">
        <v>269</v>
      </c>
      <c r="H127" s="142">
        <v>323.7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2589</v>
      </c>
    </row>
    <row r="128" spans="2:65" s="13" customFormat="1" x14ac:dyDescent="0.2">
      <c r="B128" s="172"/>
      <c r="D128" s="153" t="s">
        <v>214</v>
      </c>
      <c r="E128" s="173" t="s">
        <v>1</v>
      </c>
      <c r="F128" s="174" t="s">
        <v>655</v>
      </c>
      <c r="H128" s="173" t="s">
        <v>1</v>
      </c>
      <c r="I128" s="175"/>
      <c r="L128" s="172"/>
      <c r="M128" s="176"/>
      <c r="T128" s="177"/>
      <c r="AT128" s="173" t="s">
        <v>214</v>
      </c>
      <c r="AU128" s="173" t="s">
        <v>91</v>
      </c>
      <c r="AV128" s="13" t="s">
        <v>80</v>
      </c>
      <c r="AW128" s="13" t="s">
        <v>29</v>
      </c>
      <c r="AX128" s="13" t="s">
        <v>72</v>
      </c>
      <c r="AY128" s="173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2590</v>
      </c>
      <c r="H129" s="156">
        <v>323.7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80</v>
      </c>
      <c r="AY129" s="154" t="s">
        <v>207</v>
      </c>
    </row>
    <row r="130" spans="2:65" s="1" customFormat="1" ht="37.799999999999997" customHeight="1" x14ac:dyDescent="0.2">
      <c r="B130" s="137"/>
      <c r="C130" s="138" t="s">
        <v>91</v>
      </c>
      <c r="D130" s="194" t="s">
        <v>208</v>
      </c>
      <c r="E130" s="139" t="s">
        <v>431</v>
      </c>
      <c r="F130" s="140" t="s">
        <v>432</v>
      </c>
      <c r="G130" s="141" t="s">
        <v>269</v>
      </c>
      <c r="H130" s="142">
        <v>323.7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2591</v>
      </c>
    </row>
    <row r="131" spans="2:65" s="1" customFormat="1" ht="28.8" x14ac:dyDescent="0.2">
      <c r="B131" s="32"/>
      <c r="D131" s="153" t="s">
        <v>220</v>
      </c>
      <c r="F131" s="160" t="s">
        <v>2592</v>
      </c>
      <c r="I131" s="161"/>
      <c r="L131" s="32"/>
      <c r="M131" s="162"/>
      <c r="T131" s="59"/>
      <c r="AT131" s="17" t="s">
        <v>220</v>
      </c>
      <c r="AU131" s="17" t="s">
        <v>91</v>
      </c>
    </row>
    <row r="132" spans="2:65" s="13" customFormat="1" x14ac:dyDescent="0.2">
      <c r="B132" s="172"/>
      <c r="D132" s="153" t="s">
        <v>214</v>
      </c>
      <c r="E132" s="173" t="s">
        <v>1</v>
      </c>
      <c r="F132" s="174" t="s">
        <v>655</v>
      </c>
      <c r="H132" s="173" t="s">
        <v>1</v>
      </c>
      <c r="I132" s="175"/>
      <c r="L132" s="172"/>
      <c r="M132" s="176"/>
      <c r="T132" s="177"/>
      <c r="AT132" s="173" t="s">
        <v>214</v>
      </c>
      <c r="AU132" s="173" t="s">
        <v>91</v>
      </c>
      <c r="AV132" s="13" t="s">
        <v>80</v>
      </c>
      <c r="AW132" s="13" t="s">
        <v>29</v>
      </c>
      <c r="AX132" s="13" t="s">
        <v>72</v>
      </c>
      <c r="AY132" s="173" t="s">
        <v>207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2593</v>
      </c>
      <c r="H133" s="156">
        <v>323.7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1.75" customHeight="1" x14ac:dyDescent="0.2">
      <c r="B134" s="137"/>
      <c r="C134" s="138" t="s">
        <v>275</v>
      </c>
      <c r="D134" s="194" t="s">
        <v>208</v>
      </c>
      <c r="E134" s="139" t="s">
        <v>437</v>
      </c>
      <c r="F134" s="140" t="s">
        <v>438</v>
      </c>
      <c r="G134" s="141" t="s">
        <v>269</v>
      </c>
      <c r="H134" s="142">
        <v>323.7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2594</v>
      </c>
    </row>
    <row r="135" spans="2:65" s="1" customFormat="1" ht="28.8" x14ac:dyDescent="0.2">
      <c r="B135" s="32"/>
      <c r="D135" s="153" t="s">
        <v>220</v>
      </c>
      <c r="F135" s="160" t="s">
        <v>2595</v>
      </c>
      <c r="I135" s="161"/>
      <c r="L135" s="32"/>
      <c r="M135" s="162"/>
      <c r="T135" s="59"/>
      <c r="AT135" s="17" t="s">
        <v>220</v>
      </c>
      <c r="AU135" s="17" t="s">
        <v>91</v>
      </c>
    </row>
    <row r="136" spans="2:65" s="13" customFormat="1" x14ac:dyDescent="0.2">
      <c r="B136" s="172"/>
      <c r="D136" s="153" t="s">
        <v>214</v>
      </c>
      <c r="E136" s="173" t="s">
        <v>1</v>
      </c>
      <c r="F136" s="174" t="s">
        <v>655</v>
      </c>
      <c r="H136" s="173" t="s">
        <v>1</v>
      </c>
      <c r="I136" s="175"/>
      <c r="L136" s="172"/>
      <c r="M136" s="176"/>
      <c r="T136" s="177"/>
      <c r="AT136" s="173" t="s">
        <v>214</v>
      </c>
      <c r="AU136" s="173" t="s">
        <v>91</v>
      </c>
      <c r="AV136" s="13" t="s">
        <v>80</v>
      </c>
      <c r="AW136" s="13" t="s">
        <v>29</v>
      </c>
      <c r="AX136" s="13" t="s">
        <v>72</v>
      </c>
      <c r="AY136" s="173" t="s">
        <v>207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2596</v>
      </c>
      <c r="H137" s="156">
        <v>323.7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3" customHeight="1" x14ac:dyDescent="0.2">
      <c r="B138" s="137"/>
      <c r="C138" s="138" t="s">
        <v>236</v>
      </c>
      <c r="D138" s="226" t="s">
        <v>208</v>
      </c>
      <c r="E138" s="139" t="s">
        <v>2587</v>
      </c>
      <c r="F138" s="140" t="s">
        <v>2588</v>
      </c>
      <c r="G138" s="141" t="s">
        <v>269</v>
      </c>
      <c r="H138" s="142">
        <v>923.2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2597</v>
      </c>
    </row>
    <row r="139" spans="2:65" s="13" customFormat="1" x14ac:dyDescent="0.2">
      <c r="B139" s="172"/>
      <c r="D139" s="153" t="s">
        <v>214</v>
      </c>
      <c r="E139" s="173" t="s">
        <v>1</v>
      </c>
      <c r="F139" s="174" t="s">
        <v>655</v>
      </c>
      <c r="H139" s="173" t="s">
        <v>1</v>
      </c>
      <c r="I139" s="175"/>
      <c r="L139" s="172"/>
      <c r="M139" s="176"/>
      <c r="T139" s="177"/>
      <c r="AT139" s="173" t="s">
        <v>214</v>
      </c>
      <c r="AU139" s="173" t="s">
        <v>91</v>
      </c>
      <c r="AV139" s="13" t="s">
        <v>80</v>
      </c>
      <c r="AW139" s="13" t="s">
        <v>29</v>
      </c>
      <c r="AX139" s="13" t="s">
        <v>72</v>
      </c>
      <c r="AY139" s="173" t="s">
        <v>207</v>
      </c>
    </row>
    <row r="140" spans="2:65" s="11" customFormat="1" ht="20.399999999999999" x14ac:dyDescent="0.2">
      <c r="B140" s="152"/>
      <c r="D140" s="153" t="s">
        <v>214</v>
      </c>
      <c r="E140" s="154" t="s">
        <v>1</v>
      </c>
      <c r="F140" s="155" t="s">
        <v>2598</v>
      </c>
      <c r="H140" s="156">
        <v>923.2</v>
      </c>
      <c r="I140" s="157"/>
      <c r="L140" s="152"/>
      <c r="M140" s="158"/>
      <c r="T140" s="159"/>
      <c r="AT140" s="154" t="s">
        <v>214</v>
      </c>
      <c r="AU140" s="154" t="s">
        <v>91</v>
      </c>
      <c r="AV140" s="11" t="s">
        <v>91</v>
      </c>
      <c r="AW140" s="11" t="s">
        <v>29</v>
      </c>
      <c r="AX140" s="11" t="s">
        <v>80</v>
      </c>
      <c r="AY140" s="154" t="s">
        <v>207</v>
      </c>
    </row>
    <row r="141" spans="2:65" s="1" customFormat="1" ht="37.799999999999997" customHeight="1" x14ac:dyDescent="0.2">
      <c r="B141" s="137"/>
      <c r="C141" s="138" t="s">
        <v>206</v>
      </c>
      <c r="D141" s="226" t="s">
        <v>208</v>
      </c>
      <c r="E141" s="139" t="s">
        <v>431</v>
      </c>
      <c r="F141" s="140" t="s">
        <v>432</v>
      </c>
      <c r="G141" s="141" t="s">
        <v>269</v>
      </c>
      <c r="H141" s="142">
        <v>923.2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2599</v>
      </c>
    </row>
    <row r="142" spans="2:65" s="1" customFormat="1" ht="28.8" x14ac:dyDescent="0.2">
      <c r="B142" s="32"/>
      <c r="D142" s="153" t="s">
        <v>220</v>
      </c>
      <c r="F142" s="160" t="s">
        <v>2592</v>
      </c>
      <c r="I142" s="161"/>
      <c r="L142" s="32"/>
      <c r="M142" s="162"/>
      <c r="T142" s="59"/>
      <c r="AT142" s="17" t="s">
        <v>220</v>
      </c>
      <c r="AU142" s="17" t="s">
        <v>91</v>
      </c>
    </row>
    <row r="143" spans="2:65" s="13" customFormat="1" x14ac:dyDescent="0.2">
      <c r="B143" s="172"/>
      <c r="D143" s="153" t="s">
        <v>214</v>
      </c>
      <c r="E143" s="173" t="s">
        <v>1</v>
      </c>
      <c r="F143" s="174" t="s">
        <v>655</v>
      </c>
      <c r="H143" s="173" t="s">
        <v>1</v>
      </c>
      <c r="I143" s="175"/>
      <c r="L143" s="172"/>
      <c r="M143" s="176"/>
      <c r="T143" s="177"/>
      <c r="AT143" s="173" t="s">
        <v>214</v>
      </c>
      <c r="AU143" s="173" t="s">
        <v>91</v>
      </c>
      <c r="AV143" s="13" t="s">
        <v>80</v>
      </c>
      <c r="AW143" s="13" t="s">
        <v>29</v>
      </c>
      <c r="AX143" s="13" t="s">
        <v>72</v>
      </c>
      <c r="AY143" s="173" t="s">
        <v>207</v>
      </c>
    </row>
    <row r="144" spans="2:65" s="11" customFormat="1" ht="20.399999999999999" x14ac:dyDescent="0.2">
      <c r="B144" s="152"/>
      <c r="D144" s="153" t="s">
        <v>214</v>
      </c>
      <c r="E144" s="154" t="s">
        <v>1</v>
      </c>
      <c r="F144" s="155" t="s">
        <v>2600</v>
      </c>
      <c r="H144" s="156">
        <v>923.2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21.75" customHeight="1" x14ac:dyDescent="0.2">
      <c r="B145" s="137"/>
      <c r="C145" s="138" t="s">
        <v>311</v>
      </c>
      <c r="D145" s="226" t="s">
        <v>208</v>
      </c>
      <c r="E145" s="139" t="s">
        <v>437</v>
      </c>
      <c r="F145" s="140" t="s">
        <v>438</v>
      </c>
      <c r="G145" s="141" t="s">
        <v>269</v>
      </c>
      <c r="H145" s="142">
        <v>923.2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2601</v>
      </c>
    </row>
    <row r="146" spans="2:65" s="1" customFormat="1" ht="28.8" x14ac:dyDescent="0.2">
      <c r="B146" s="32"/>
      <c r="D146" s="153" t="s">
        <v>220</v>
      </c>
      <c r="F146" s="160" t="s">
        <v>683</v>
      </c>
      <c r="I146" s="161"/>
      <c r="L146" s="32"/>
      <c r="M146" s="162"/>
      <c r="T146" s="59"/>
      <c r="AT146" s="17" t="s">
        <v>220</v>
      </c>
      <c r="AU146" s="17" t="s">
        <v>91</v>
      </c>
    </row>
    <row r="147" spans="2:65" s="13" customFormat="1" x14ac:dyDescent="0.2">
      <c r="B147" s="172"/>
      <c r="D147" s="153" t="s">
        <v>214</v>
      </c>
      <c r="E147" s="173" t="s">
        <v>1</v>
      </c>
      <c r="F147" s="174" t="s">
        <v>655</v>
      </c>
      <c r="H147" s="173" t="s">
        <v>1</v>
      </c>
      <c r="I147" s="175"/>
      <c r="L147" s="172"/>
      <c r="M147" s="176"/>
      <c r="T147" s="177"/>
      <c r="AT147" s="173" t="s">
        <v>214</v>
      </c>
      <c r="AU147" s="173" t="s">
        <v>91</v>
      </c>
      <c r="AV147" s="13" t="s">
        <v>80</v>
      </c>
      <c r="AW147" s="13" t="s">
        <v>29</v>
      </c>
      <c r="AX147" s="13" t="s">
        <v>72</v>
      </c>
      <c r="AY147" s="173" t="s">
        <v>207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2602</v>
      </c>
      <c r="H148" s="156">
        <v>923.2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24.15" customHeight="1" x14ac:dyDescent="0.2">
      <c r="B149" s="137"/>
      <c r="C149" s="138" t="s">
        <v>316</v>
      </c>
      <c r="D149" s="193" t="s">
        <v>208</v>
      </c>
      <c r="E149" s="139" t="s">
        <v>1459</v>
      </c>
      <c r="F149" s="140" t="s">
        <v>2603</v>
      </c>
      <c r="G149" s="141" t="s">
        <v>269</v>
      </c>
      <c r="H149" s="142">
        <v>760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</v>
      </c>
      <c r="R149" s="148">
        <f>Q149*H149</f>
        <v>0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2604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2605</v>
      </c>
      <c r="H150" s="156">
        <v>760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80</v>
      </c>
      <c r="AY150" s="154" t="s">
        <v>207</v>
      </c>
    </row>
    <row r="151" spans="2:65" s="1" customFormat="1" ht="24.15" customHeight="1" x14ac:dyDescent="0.2">
      <c r="B151" s="137"/>
      <c r="C151" s="138" t="s">
        <v>320</v>
      </c>
      <c r="D151" s="193" t="s">
        <v>208</v>
      </c>
      <c r="E151" s="139" t="s">
        <v>689</v>
      </c>
      <c r="F151" s="140" t="s">
        <v>2606</v>
      </c>
      <c r="G151" s="141" t="s">
        <v>269</v>
      </c>
      <c r="H151" s="142">
        <v>253.333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2607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2608</v>
      </c>
      <c r="H152" s="156">
        <v>253.333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24.15" customHeight="1" x14ac:dyDescent="0.2">
      <c r="B153" s="137"/>
      <c r="C153" s="138" t="s">
        <v>324</v>
      </c>
      <c r="D153" s="138" t="s">
        <v>208</v>
      </c>
      <c r="E153" s="139" t="s">
        <v>705</v>
      </c>
      <c r="F153" s="140" t="s">
        <v>2609</v>
      </c>
      <c r="G153" s="141" t="s">
        <v>269</v>
      </c>
      <c r="H153" s="142">
        <v>2000.8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2610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2611</v>
      </c>
      <c r="H154" s="156">
        <v>2000.8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24.15" customHeight="1" x14ac:dyDescent="0.2">
      <c r="B155" s="137"/>
      <c r="C155" s="138" t="s">
        <v>330</v>
      </c>
      <c r="D155" s="138" t="s">
        <v>208</v>
      </c>
      <c r="E155" s="139" t="s">
        <v>689</v>
      </c>
      <c r="F155" s="140" t="s">
        <v>2606</v>
      </c>
      <c r="G155" s="141" t="s">
        <v>269</v>
      </c>
      <c r="H155" s="142">
        <v>666.93299999999999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2612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2613</v>
      </c>
      <c r="H156" s="156">
        <v>666.93299999999999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37.799999999999997" customHeight="1" x14ac:dyDescent="0.2">
      <c r="B157" s="137"/>
      <c r="C157" s="138" t="s">
        <v>334</v>
      </c>
      <c r="D157" s="204" t="s">
        <v>208</v>
      </c>
      <c r="E157" s="139" t="s">
        <v>677</v>
      </c>
      <c r="F157" s="140" t="s">
        <v>678</v>
      </c>
      <c r="G157" s="141" t="s">
        <v>269</v>
      </c>
      <c r="H157" s="142">
        <v>2000.8</v>
      </c>
      <c r="I157" s="143"/>
      <c r="J157" s="144">
        <f>ROUND(I157*H157,2)</f>
        <v>0</v>
      </c>
      <c r="K157" s="145"/>
      <c r="L157" s="32"/>
      <c r="M157" s="146" t="s">
        <v>1</v>
      </c>
      <c r="N157" s="147" t="s">
        <v>38</v>
      </c>
      <c r="P157" s="148">
        <f>O157*H157</f>
        <v>0</v>
      </c>
      <c r="Q157" s="148">
        <v>0</v>
      </c>
      <c r="R157" s="148">
        <f>Q157*H157</f>
        <v>0</v>
      </c>
      <c r="S157" s="148">
        <v>0</v>
      </c>
      <c r="T157" s="149">
        <f>S157*H157</f>
        <v>0</v>
      </c>
      <c r="AR157" s="150" t="s">
        <v>236</v>
      </c>
      <c r="AT157" s="150" t="s">
        <v>208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2614</v>
      </c>
    </row>
    <row r="158" spans="2:65" s="1" customFormat="1" ht="28.8" x14ac:dyDescent="0.2">
      <c r="B158" s="32"/>
      <c r="D158" s="153" t="s">
        <v>220</v>
      </c>
      <c r="F158" s="160" t="s">
        <v>2615</v>
      </c>
      <c r="I158" s="161"/>
      <c r="L158" s="32"/>
      <c r="M158" s="162"/>
      <c r="T158" s="59"/>
      <c r="AT158" s="17" t="s">
        <v>220</v>
      </c>
      <c r="AU158" s="17" t="s">
        <v>91</v>
      </c>
    </row>
    <row r="159" spans="2:65" s="13" customFormat="1" x14ac:dyDescent="0.2">
      <c r="B159" s="172"/>
      <c r="D159" s="153" t="s">
        <v>214</v>
      </c>
      <c r="E159" s="173" t="s">
        <v>1</v>
      </c>
      <c r="F159" s="174" t="s">
        <v>655</v>
      </c>
      <c r="H159" s="173" t="s">
        <v>1</v>
      </c>
      <c r="I159" s="175"/>
      <c r="L159" s="172"/>
      <c r="M159" s="176"/>
      <c r="T159" s="177"/>
      <c r="AT159" s="173" t="s">
        <v>214</v>
      </c>
      <c r="AU159" s="173" t="s">
        <v>91</v>
      </c>
      <c r="AV159" s="13" t="s">
        <v>80</v>
      </c>
      <c r="AW159" s="13" t="s">
        <v>29</v>
      </c>
      <c r="AX159" s="13" t="s">
        <v>72</v>
      </c>
      <c r="AY159" s="173" t="s">
        <v>207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2616</v>
      </c>
      <c r="H160" s="156">
        <v>2000.8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1.75" customHeight="1" x14ac:dyDescent="0.2">
      <c r="B161" s="137"/>
      <c r="C161" s="138" t="s">
        <v>337</v>
      </c>
      <c r="D161" s="204" t="s">
        <v>208</v>
      </c>
      <c r="E161" s="139" t="s">
        <v>2617</v>
      </c>
      <c r="F161" s="140" t="s">
        <v>2618</v>
      </c>
      <c r="G161" s="141" t="s">
        <v>269</v>
      </c>
      <c r="H161" s="142">
        <v>2000.8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2619</v>
      </c>
    </row>
    <row r="162" spans="2:65" s="1" customFormat="1" ht="38.4" x14ac:dyDescent="0.2">
      <c r="B162" s="32"/>
      <c r="D162" s="153" t="s">
        <v>220</v>
      </c>
      <c r="F162" s="160" t="s">
        <v>2620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3" customFormat="1" x14ac:dyDescent="0.2">
      <c r="B163" s="172"/>
      <c r="D163" s="153" t="s">
        <v>214</v>
      </c>
      <c r="E163" s="173" t="s">
        <v>1</v>
      </c>
      <c r="F163" s="174" t="s">
        <v>655</v>
      </c>
      <c r="H163" s="173" t="s">
        <v>1</v>
      </c>
      <c r="I163" s="175"/>
      <c r="L163" s="172"/>
      <c r="M163" s="176"/>
      <c r="T163" s="177"/>
      <c r="AT163" s="173" t="s">
        <v>214</v>
      </c>
      <c r="AU163" s="173" t="s">
        <v>91</v>
      </c>
      <c r="AV163" s="13" t="s">
        <v>80</v>
      </c>
      <c r="AW163" s="13" t="s">
        <v>29</v>
      </c>
      <c r="AX163" s="13" t="s">
        <v>72</v>
      </c>
      <c r="AY163" s="173" t="s">
        <v>207</v>
      </c>
    </row>
    <row r="164" spans="2:65" s="11" customFormat="1" ht="20.399999999999999" x14ac:dyDescent="0.2">
      <c r="B164" s="152"/>
      <c r="D164" s="153" t="s">
        <v>214</v>
      </c>
      <c r="E164" s="154" t="s">
        <v>1</v>
      </c>
      <c r="F164" s="155" t="s">
        <v>2621</v>
      </c>
      <c r="H164" s="156">
        <v>2000.8</v>
      </c>
      <c r="I164" s="157"/>
      <c r="L164" s="152"/>
      <c r="M164" s="158"/>
      <c r="T164" s="159"/>
      <c r="AT164" s="154" t="s">
        <v>214</v>
      </c>
      <c r="AU164" s="154" t="s">
        <v>91</v>
      </c>
      <c r="AV164" s="11" t="s">
        <v>91</v>
      </c>
      <c r="AW164" s="11" t="s">
        <v>29</v>
      </c>
      <c r="AX164" s="11" t="s">
        <v>80</v>
      </c>
      <c r="AY164" s="154" t="s">
        <v>207</v>
      </c>
    </row>
    <row r="165" spans="2:65" s="1" customFormat="1" ht="24.15" customHeight="1" x14ac:dyDescent="0.2">
      <c r="B165" s="137"/>
      <c r="C165" s="138" t="s">
        <v>341</v>
      </c>
      <c r="D165" s="193" t="s">
        <v>208</v>
      </c>
      <c r="E165" s="139" t="s">
        <v>414</v>
      </c>
      <c r="F165" s="140" t="s">
        <v>415</v>
      </c>
      <c r="G165" s="141" t="s">
        <v>269</v>
      </c>
      <c r="H165" s="142">
        <v>760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2622</v>
      </c>
    </row>
    <row r="166" spans="2:65" s="1" customFormat="1" ht="19.2" x14ac:dyDescent="0.2">
      <c r="B166" s="32"/>
      <c r="D166" s="153" t="s">
        <v>220</v>
      </c>
      <c r="F166" s="160" t="s">
        <v>446</v>
      </c>
      <c r="I166" s="161"/>
      <c r="L166" s="32"/>
      <c r="M166" s="162"/>
      <c r="T166" s="59"/>
      <c r="AT166" s="17" t="s">
        <v>220</v>
      </c>
      <c r="AU166" s="17" t="s">
        <v>91</v>
      </c>
    </row>
    <row r="167" spans="2:65" s="13" customFormat="1" x14ac:dyDescent="0.2">
      <c r="B167" s="172"/>
      <c r="D167" s="153" t="s">
        <v>214</v>
      </c>
      <c r="E167" s="173" t="s">
        <v>1</v>
      </c>
      <c r="F167" s="174" t="s">
        <v>655</v>
      </c>
      <c r="H167" s="173" t="s">
        <v>1</v>
      </c>
      <c r="I167" s="175"/>
      <c r="L167" s="172"/>
      <c r="M167" s="176"/>
      <c r="T167" s="177"/>
      <c r="AT167" s="173" t="s">
        <v>214</v>
      </c>
      <c r="AU167" s="173" t="s">
        <v>91</v>
      </c>
      <c r="AV167" s="13" t="s">
        <v>80</v>
      </c>
      <c r="AW167" s="13" t="s">
        <v>29</v>
      </c>
      <c r="AX167" s="13" t="s">
        <v>72</v>
      </c>
      <c r="AY167" s="173" t="s">
        <v>207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2623</v>
      </c>
      <c r="H168" s="156">
        <v>760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80</v>
      </c>
      <c r="AY168" s="154" t="s">
        <v>207</v>
      </c>
    </row>
    <row r="169" spans="2:65" s="1" customFormat="1" ht="37.799999999999997" customHeight="1" x14ac:dyDescent="0.2">
      <c r="B169" s="137"/>
      <c r="C169" s="138" t="s">
        <v>344</v>
      </c>
      <c r="D169" s="193" t="s">
        <v>208</v>
      </c>
      <c r="E169" s="139" t="s">
        <v>2293</v>
      </c>
      <c r="F169" s="140" t="s">
        <v>2294</v>
      </c>
      <c r="G169" s="141" t="s">
        <v>269</v>
      </c>
      <c r="H169" s="142">
        <v>760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236</v>
      </c>
      <c r="AT169" s="150" t="s">
        <v>208</v>
      </c>
      <c r="AU169" s="150" t="s">
        <v>91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236</v>
      </c>
      <c r="BM169" s="150" t="s">
        <v>2624</v>
      </c>
    </row>
    <row r="170" spans="2:65" s="1" customFormat="1" ht="19.2" x14ac:dyDescent="0.2">
      <c r="B170" s="32"/>
      <c r="D170" s="153" t="s">
        <v>220</v>
      </c>
      <c r="F170" s="160" t="s">
        <v>446</v>
      </c>
      <c r="I170" s="161"/>
      <c r="L170" s="32"/>
      <c r="M170" s="162"/>
      <c r="T170" s="59"/>
      <c r="AT170" s="17" t="s">
        <v>220</v>
      </c>
      <c r="AU170" s="17" t="s">
        <v>91</v>
      </c>
    </row>
    <row r="171" spans="2:65" s="13" customFormat="1" x14ac:dyDescent="0.2">
      <c r="B171" s="172"/>
      <c r="D171" s="153" t="s">
        <v>214</v>
      </c>
      <c r="E171" s="173" t="s">
        <v>1</v>
      </c>
      <c r="F171" s="174" t="s">
        <v>655</v>
      </c>
      <c r="H171" s="173" t="s">
        <v>1</v>
      </c>
      <c r="I171" s="175"/>
      <c r="L171" s="172"/>
      <c r="M171" s="176"/>
      <c r="T171" s="177"/>
      <c r="AT171" s="173" t="s">
        <v>214</v>
      </c>
      <c r="AU171" s="173" t="s">
        <v>91</v>
      </c>
      <c r="AV171" s="13" t="s">
        <v>80</v>
      </c>
      <c r="AW171" s="13" t="s">
        <v>29</v>
      </c>
      <c r="AX171" s="13" t="s">
        <v>72</v>
      </c>
      <c r="AY171" s="173" t="s">
        <v>207</v>
      </c>
    </row>
    <row r="172" spans="2:65" s="11" customFormat="1" x14ac:dyDescent="0.2">
      <c r="B172" s="152"/>
      <c r="D172" s="153" t="s">
        <v>214</v>
      </c>
      <c r="E172" s="154" t="s">
        <v>1</v>
      </c>
      <c r="F172" s="155" t="s">
        <v>2623</v>
      </c>
      <c r="H172" s="156">
        <v>760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29</v>
      </c>
      <c r="AX172" s="11" t="s">
        <v>72</v>
      </c>
      <c r="AY172" s="154" t="s">
        <v>207</v>
      </c>
    </row>
    <row r="173" spans="2:65" s="14" customFormat="1" x14ac:dyDescent="0.2">
      <c r="B173" s="178"/>
      <c r="D173" s="153" t="s">
        <v>214</v>
      </c>
      <c r="E173" s="179" t="s">
        <v>1</v>
      </c>
      <c r="F173" s="180" t="s">
        <v>243</v>
      </c>
      <c r="H173" s="181">
        <v>760</v>
      </c>
      <c r="I173" s="182"/>
      <c r="L173" s="178"/>
      <c r="M173" s="183"/>
      <c r="T173" s="184"/>
      <c r="AT173" s="179" t="s">
        <v>214</v>
      </c>
      <c r="AU173" s="179" t="s">
        <v>91</v>
      </c>
      <c r="AV173" s="14" t="s">
        <v>236</v>
      </c>
      <c r="AW173" s="14" t="s">
        <v>29</v>
      </c>
      <c r="AX173" s="14" t="s">
        <v>80</v>
      </c>
      <c r="AY173" s="179" t="s">
        <v>207</v>
      </c>
    </row>
    <row r="174" spans="2:65" s="1" customFormat="1" ht="44.25" customHeight="1" x14ac:dyDescent="0.2">
      <c r="B174" s="137"/>
      <c r="C174" s="138" t="s">
        <v>348</v>
      </c>
      <c r="D174" s="193" t="s">
        <v>208</v>
      </c>
      <c r="E174" s="139" t="s">
        <v>2298</v>
      </c>
      <c r="F174" s="140" t="s">
        <v>2299</v>
      </c>
      <c r="G174" s="141" t="s">
        <v>269</v>
      </c>
      <c r="H174" s="142">
        <v>16720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2625</v>
      </c>
    </row>
    <row r="175" spans="2:65" s="1" customFormat="1" ht="19.2" x14ac:dyDescent="0.2">
      <c r="B175" s="32"/>
      <c r="D175" s="153" t="s">
        <v>220</v>
      </c>
      <c r="F175" s="160" t="s">
        <v>639</v>
      </c>
      <c r="I175" s="161"/>
      <c r="L175" s="32"/>
      <c r="M175" s="162"/>
      <c r="T175" s="59"/>
      <c r="AT175" s="17" t="s">
        <v>220</v>
      </c>
      <c r="AU175" s="17" t="s">
        <v>91</v>
      </c>
    </row>
    <row r="176" spans="2:65" s="13" customFormat="1" x14ac:dyDescent="0.2">
      <c r="B176" s="172"/>
      <c r="D176" s="153" t="s">
        <v>214</v>
      </c>
      <c r="E176" s="173" t="s">
        <v>1</v>
      </c>
      <c r="F176" s="174" t="s">
        <v>655</v>
      </c>
      <c r="H176" s="173" t="s">
        <v>1</v>
      </c>
      <c r="I176" s="175"/>
      <c r="L176" s="172"/>
      <c r="M176" s="176"/>
      <c r="T176" s="177"/>
      <c r="AT176" s="173" t="s">
        <v>214</v>
      </c>
      <c r="AU176" s="173" t="s">
        <v>91</v>
      </c>
      <c r="AV176" s="13" t="s">
        <v>80</v>
      </c>
      <c r="AW176" s="13" t="s">
        <v>29</v>
      </c>
      <c r="AX176" s="13" t="s">
        <v>72</v>
      </c>
      <c r="AY176" s="173" t="s">
        <v>207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2626</v>
      </c>
      <c r="H177" s="156">
        <v>16720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80</v>
      </c>
      <c r="AY177" s="154" t="s">
        <v>207</v>
      </c>
    </row>
    <row r="178" spans="2:65" s="1" customFormat="1" ht="24.15" customHeight="1" x14ac:dyDescent="0.2">
      <c r="B178" s="137"/>
      <c r="C178" s="138" t="s">
        <v>354</v>
      </c>
      <c r="D178" s="193" t="s">
        <v>208</v>
      </c>
      <c r="E178" s="139" t="s">
        <v>462</v>
      </c>
      <c r="F178" s="140" t="s">
        <v>463</v>
      </c>
      <c r="G178" s="141" t="s">
        <v>269</v>
      </c>
      <c r="H178" s="142">
        <v>760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2627</v>
      </c>
    </row>
    <row r="179" spans="2:65" s="1" customFormat="1" ht="19.2" x14ac:dyDescent="0.2">
      <c r="B179" s="32"/>
      <c r="D179" s="153" t="s">
        <v>220</v>
      </c>
      <c r="F179" s="160" t="s">
        <v>446</v>
      </c>
      <c r="I179" s="161"/>
      <c r="L179" s="32"/>
      <c r="M179" s="162"/>
      <c r="T179" s="59"/>
      <c r="AT179" s="17" t="s">
        <v>220</v>
      </c>
      <c r="AU179" s="17" t="s">
        <v>91</v>
      </c>
    </row>
    <row r="180" spans="2:65" s="13" customFormat="1" x14ac:dyDescent="0.2">
      <c r="B180" s="172"/>
      <c r="D180" s="153" t="s">
        <v>214</v>
      </c>
      <c r="E180" s="173" t="s">
        <v>1</v>
      </c>
      <c r="F180" s="174" t="s">
        <v>655</v>
      </c>
      <c r="H180" s="173" t="s">
        <v>1</v>
      </c>
      <c r="I180" s="175"/>
      <c r="L180" s="172"/>
      <c r="M180" s="176"/>
      <c r="T180" s="177"/>
      <c r="AT180" s="173" t="s">
        <v>214</v>
      </c>
      <c r="AU180" s="173" t="s">
        <v>91</v>
      </c>
      <c r="AV180" s="13" t="s">
        <v>80</v>
      </c>
      <c r="AW180" s="13" t="s">
        <v>29</v>
      </c>
      <c r="AX180" s="13" t="s">
        <v>72</v>
      </c>
      <c r="AY180" s="173" t="s">
        <v>207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2623</v>
      </c>
      <c r="H181" s="156">
        <v>760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21.75" customHeight="1" x14ac:dyDescent="0.2">
      <c r="B182" s="137"/>
      <c r="C182" s="138" t="s">
        <v>358</v>
      </c>
      <c r="D182" s="193" t="s">
        <v>208</v>
      </c>
      <c r="E182" s="139" t="s">
        <v>2628</v>
      </c>
      <c r="F182" s="140" t="s">
        <v>2629</v>
      </c>
      <c r="G182" s="141" t="s">
        <v>269</v>
      </c>
      <c r="H182" s="142">
        <v>760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2630</v>
      </c>
    </row>
    <row r="183" spans="2:65" s="1" customFormat="1" ht="19.2" x14ac:dyDescent="0.2">
      <c r="B183" s="32"/>
      <c r="D183" s="153" t="s">
        <v>220</v>
      </c>
      <c r="F183" s="160" t="s">
        <v>446</v>
      </c>
      <c r="I183" s="161"/>
      <c r="L183" s="32"/>
      <c r="M183" s="162"/>
      <c r="T183" s="59"/>
      <c r="AT183" s="17" t="s">
        <v>220</v>
      </c>
      <c r="AU183" s="17" t="s">
        <v>91</v>
      </c>
    </row>
    <row r="184" spans="2:65" s="13" customFormat="1" x14ac:dyDescent="0.2">
      <c r="B184" s="172"/>
      <c r="D184" s="153" t="s">
        <v>214</v>
      </c>
      <c r="E184" s="173" t="s">
        <v>1</v>
      </c>
      <c r="F184" s="174" t="s">
        <v>655</v>
      </c>
      <c r="H184" s="173" t="s">
        <v>1</v>
      </c>
      <c r="I184" s="175"/>
      <c r="L184" s="172"/>
      <c r="M184" s="176"/>
      <c r="T184" s="177"/>
      <c r="AT184" s="173" t="s">
        <v>214</v>
      </c>
      <c r="AU184" s="173" t="s">
        <v>91</v>
      </c>
      <c r="AV184" s="13" t="s">
        <v>80</v>
      </c>
      <c r="AW184" s="13" t="s">
        <v>29</v>
      </c>
      <c r="AX184" s="13" t="s">
        <v>72</v>
      </c>
      <c r="AY184" s="173" t="s">
        <v>207</v>
      </c>
    </row>
    <row r="185" spans="2:65" s="11" customFormat="1" x14ac:dyDescent="0.2">
      <c r="B185" s="152"/>
      <c r="D185" s="153" t="s">
        <v>214</v>
      </c>
      <c r="E185" s="154" t="s">
        <v>1</v>
      </c>
      <c r="F185" s="155" t="s">
        <v>2631</v>
      </c>
      <c r="H185" s="156">
        <v>760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29</v>
      </c>
      <c r="AX185" s="11" t="s">
        <v>72</v>
      </c>
      <c r="AY185" s="154" t="s">
        <v>207</v>
      </c>
    </row>
    <row r="186" spans="2:65" s="14" customFormat="1" x14ac:dyDescent="0.2">
      <c r="B186" s="178"/>
      <c r="D186" s="153" t="s">
        <v>214</v>
      </c>
      <c r="E186" s="179" t="s">
        <v>1</v>
      </c>
      <c r="F186" s="180" t="s">
        <v>243</v>
      </c>
      <c r="H186" s="181">
        <v>760</v>
      </c>
      <c r="I186" s="182"/>
      <c r="L186" s="178"/>
      <c r="M186" s="183"/>
      <c r="T186" s="184"/>
      <c r="AT186" s="179" t="s">
        <v>214</v>
      </c>
      <c r="AU186" s="179" t="s">
        <v>91</v>
      </c>
      <c r="AV186" s="14" t="s">
        <v>236</v>
      </c>
      <c r="AW186" s="14" t="s">
        <v>29</v>
      </c>
      <c r="AX186" s="14" t="s">
        <v>80</v>
      </c>
      <c r="AY186" s="179" t="s">
        <v>207</v>
      </c>
    </row>
    <row r="187" spans="2:65" s="1" customFormat="1" ht="24.15" customHeight="1" x14ac:dyDescent="0.2">
      <c r="B187" s="137"/>
      <c r="C187" s="138" t="s">
        <v>362</v>
      </c>
      <c r="D187" s="138" t="s">
        <v>208</v>
      </c>
      <c r="E187" s="139" t="s">
        <v>467</v>
      </c>
      <c r="F187" s="140" t="s">
        <v>468</v>
      </c>
      <c r="G187" s="141" t="s">
        <v>469</v>
      </c>
      <c r="H187" s="142">
        <v>1368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2632</v>
      </c>
    </row>
    <row r="188" spans="2:65" s="11" customFormat="1" x14ac:dyDescent="0.2">
      <c r="B188" s="152"/>
      <c r="D188" s="153" t="s">
        <v>214</v>
      </c>
      <c r="E188" s="154" t="s">
        <v>1</v>
      </c>
      <c r="F188" s="155" t="s">
        <v>2633</v>
      </c>
      <c r="H188" s="156">
        <v>1368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72</v>
      </c>
      <c r="AY188" s="154" t="s">
        <v>207</v>
      </c>
    </row>
    <row r="189" spans="2:65" s="14" customFormat="1" x14ac:dyDescent="0.2">
      <c r="B189" s="178"/>
      <c r="D189" s="153" t="s">
        <v>214</v>
      </c>
      <c r="E189" s="179" t="s">
        <v>1</v>
      </c>
      <c r="F189" s="180" t="s">
        <v>243</v>
      </c>
      <c r="H189" s="181">
        <v>1368</v>
      </c>
      <c r="I189" s="182"/>
      <c r="L189" s="178"/>
      <c r="M189" s="183"/>
      <c r="T189" s="184"/>
      <c r="AT189" s="179" t="s">
        <v>214</v>
      </c>
      <c r="AU189" s="179" t="s">
        <v>91</v>
      </c>
      <c r="AV189" s="14" t="s">
        <v>236</v>
      </c>
      <c r="AW189" s="14" t="s">
        <v>29</v>
      </c>
      <c r="AX189" s="14" t="s">
        <v>80</v>
      </c>
      <c r="AY189" s="179" t="s">
        <v>207</v>
      </c>
    </row>
    <row r="190" spans="2:65" s="1" customFormat="1" ht="33" customHeight="1" x14ac:dyDescent="0.2">
      <c r="B190" s="137"/>
      <c r="C190" s="138" t="s">
        <v>366</v>
      </c>
      <c r="D190" s="138" t="s">
        <v>208</v>
      </c>
      <c r="E190" s="139" t="s">
        <v>965</v>
      </c>
      <c r="F190" s="140" t="s">
        <v>966</v>
      </c>
      <c r="G190" s="141" t="s">
        <v>269</v>
      </c>
      <c r="H190" s="142">
        <v>380</v>
      </c>
      <c r="I190" s="143"/>
      <c r="J190" s="144">
        <f>ROUND(I190*H190,2)</f>
        <v>0</v>
      </c>
      <c r="K190" s="145"/>
      <c r="L190" s="32"/>
      <c r="M190" s="146" t="s">
        <v>1</v>
      </c>
      <c r="N190" s="147" t="s">
        <v>38</v>
      </c>
      <c r="P190" s="148">
        <f>O190*H190</f>
        <v>0</v>
      </c>
      <c r="Q190" s="148">
        <v>0</v>
      </c>
      <c r="R190" s="148">
        <f>Q190*H190</f>
        <v>0</v>
      </c>
      <c r="S190" s="148">
        <v>0</v>
      </c>
      <c r="T190" s="149">
        <f>S190*H190</f>
        <v>0</v>
      </c>
      <c r="AR190" s="150" t="s">
        <v>236</v>
      </c>
      <c r="AT190" s="150" t="s">
        <v>208</v>
      </c>
      <c r="AU190" s="150" t="s">
        <v>91</v>
      </c>
      <c r="AY190" s="17" t="s">
        <v>207</v>
      </c>
      <c r="BE190" s="151">
        <f>IF(N190="základná",J190,0)</f>
        <v>0</v>
      </c>
      <c r="BF190" s="151">
        <f>IF(N190="znížená",J190,0)</f>
        <v>0</v>
      </c>
      <c r="BG190" s="151">
        <f>IF(N190="zákl. prenesená",J190,0)</f>
        <v>0</v>
      </c>
      <c r="BH190" s="151">
        <f>IF(N190="zníž. prenesená",J190,0)</f>
        <v>0</v>
      </c>
      <c r="BI190" s="151">
        <f>IF(N190="nulová",J190,0)</f>
        <v>0</v>
      </c>
      <c r="BJ190" s="17" t="s">
        <v>91</v>
      </c>
      <c r="BK190" s="151">
        <f>ROUND(I190*H190,2)</f>
        <v>0</v>
      </c>
      <c r="BL190" s="17" t="s">
        <v>236</v>
      </c>
      <c r="BM190" s="150" t="s">
        <v>2634</v>
      </c>
    </row>
    <row r="191" spans="2:65" s="11" customFormat="1" x14ac:dyDescent="0.2">
      <c r="B191" s="152"/>
      <c r="D191" s="153" t="s">
        <v>214</v>
      </c>
      <c r="E191" s="154" t="s">
        <v>1</v>
      </c>
      <c r="F191" s="155" t="s">
        <v>2635</v>
      </c>
      <c r="H191" s="156">
        <v>380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29</v>
      </c>
      <c r="AX191" s="11" t="s">
        <v>80</v>
      </c>
      <c r="AY191" s="154" t="s">
        <v>207</v>
      </c>
    </row>
    <row r="192" spans="2:65" s="1" customFormat="1" ht="16.5" customHeight="1" x14ac:dyDescent="0.2">
      <c r="B192" s="137"/>
      <c r="C192" s="206" t="s">
        <v>372</v>
      </c>
      <c r="D192" s="206" t="s">
        <v>742</v>
      </c>
      <c r="E192" s="207" t="s">
        <v>1235</v>
      </c>
      <c r="F192" s="208" t="s">
        <v>1236</v>
      </c>
      <c r="G192" s="209" t="s">
        <v>469</v>
      </c>
      <c r="H192" s="210">
        <v>718.2</v>
      </c>
      <c r="I192" s="211"/>
      <c r="J192" s="212">
        <f>ROUND(I192*H192,2)</f>
        <v>0</v>
      </c>
      <c r="K192" s="213"/>
      <c r="L192" s="214"/>
      <c r="M192" s="215" t="s">
        <v>1</v>
      </c>
      <c r="N192" s="216" t="s">
        <v>38</v>
      </c>
      <c r="P192" s="148">
        <f>O192*H192</f>
        <v>0</v>
      </c>
      <c r="Q192" s="148">
        <v>1</v>
      </c>
      <c r="R192" s="148">
        <f>Q192*H192</f>
        <v>718.2</v>
      </c>
      <c r="S192" s="148">
        <v>0</v>
      </c>
      <c r="T192" s="149">
        <f>S192*H192</f>
        <v>0</v>
      </c>
      <c r="AR192" s="150" t="s">
        <v>320</v>
      </c>
      <c r="AT192" s="150" t="s">
        <v>742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2636</v>
      </c>
    </row>
    <row r="193" spans="2:65" s="11" customFormat="1" x14ac:dyDescent="0.2">
      <c r="B193" s="152"/>
      <c r="D193" s="153" t="s">
        <v>214</v>
      </c>
      <c r="F193" s="155" t="s">
        <v>2637</v>
      </c>
      <c r="H193" s="156">
        <v>718.2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3</v>
      </c>
      <c r="AX193" s="11" t="s">
        <v>80</v>
      </c>
      <c r="AY193" s="154" t="s">
        <v>207</v>
      </c>
    </row>
    <row r="194" spans="2:65" s="1" customFormat="1" ht="33" customHeight="1" x14ac:dyDescent="0.2">
      <c r="B194" s="137"/>
      <c r="C194" s="138" t="s">
        <v>376</v>
      </c>
      <c r="D194" s="138" t="s">
        <v>208</v>
      </c>
      <c r="E194" s="139" t="s">
        <v>965</v>
      </c>
      <c r="F194" s="140" t="s">
        <v>966</v>
      </c>
      <c r="G194" s="141" t="s">
        <v>269</v>
      </c>
      <c r="H194" s="142">
        <v>380</v>
      </c>
      <c r="I194" s="143"/>
      <c r="J194" s="144">
        <f>ROUND(I194*H194,2)</f>
        <v>0</v>
      </c>
      <c r="K194" s="145"/>
      <c r="L194" s="32"/>
      <c r="M194" s="146" t="s">
        <v>1</v>
      </c>
      <c r="N194" s="147" t="s">
        <v>38</v>
      </c>
      <c r="P194" s="148">
        <f>O194*H194</f>
        <v>0</v>
      </c>
      <c r="Q194" s="148">
        <v>0</v>
      </c>
      <c r="R194" s="148">
        <f>Q194*H194</f>
        <v>0</v>
      </c>
      <c r="S194" s="148">
        <v>0</v>
      </c>
      <c r="T194" s="149">
        <f>S194*H194</f>
        <v>0</v>
      </c>
      <c r="AR194" s="150" t="s">
        <v>236</v>
      </c>
      <c r="AT194" s="150" t="s">
        <v>208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2638</v>
      </c>
    </row>
    <row r="195" spans="2:65" s="11" customFormat="1" ht="20.399999999999999" x14ac:dyDescent="0.2">
      <c r="B195" s="152"/>
      <c r="D195" s="153" t="s">
        <v>214</v>
      </c>
      <c r="E195" s="154" t="s">
        <v>1</v>
      </c>
      <c r="F195" s="155" t="s">
        <v>2639</v>
      </c>
      <c r="H195" s="156">
        <v>380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29</v>
      </c>
      <c r="AX195" s="11" t="s">
        <v>80</v>
      </c>
      <c r="AY195" s="154" t="s">
        <v>207</v>
      </c>
    </row>
    <row r="196" spans="2:65" s="1" customFormat="1" ht="16.5" customHeight="1" x14ac:dyDescent="0.2">
      <c r="B196" s="137"/>
      <c r="C196" s="206" t="s">
        <v>381</v>
      </c>
      <c r="D196" s="206" t="s">
        <v>742</v>
      </c>
      <c r="E196" s="207" t="s">
        <v>2640</v>
      </c>
      <c r="F196" s="208" t="s">
        <v>2641</v>
      </c>
      <c r="G196" s="209" t="s">
        <v>469</v>
      </c>
      <c r="H196" s="210">
        <v>718.2</v>
      </c>
      <c r="I196" s="211"/>
      <c r="J196" s="212">
        <f>ROUND(I196*H196,2)</f>
        <v>0</v>
      </c>
      <c r="K196" s="213"/>
      <c r="L196" s="214"/>
      <c r="M196" s="215" t="s">
        <v>1</v>
      </c>
      <c r="N196" s="216" t="s">
        <v>38</v>
      </c>
      <c r="P196" s="148">
        <f>O196*H196</f>
        <v>0</v>
      </c>
      <c r="Q196" s="148">
        <v>1</v>
      </c>
      <c r="R196" s="148">
        <f>Q196*H196</f>
        <v>718.2</v>
      </c>
      <c r="S196" s="148">
        <v>0</v>
      </c>
      <c r="T196" s="149">
        <f>S196*H196</f>
        <v>0</v>
      </c>
      <c r="AR196" s="150" t="s">
        <v>320</v>
      </c>
      <c r="AT196" s="150" t="s">
        <v>742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2642</v>
      </c>
    </row>
    <row r="197" spans="2:65" s="11" customFormat="1" x14ac:dyDescent="0.2">
      <c r="B197" s="152"/>
      <c r="D197" s="153" t="s">
        <v>214</v>
      </c>
      <c r="F197" s="155" t="s">
        <v>2637</v>
      </c>
      <c r="H197" s="156">
        <v>718.2</v>
      </c>
      <c r="I197" s="157"/>
      <c r="L197" s="152"/>
      <c r="M197" s="158"/>
      <c r="T197" s="159"/>
      <c r="AT197" s="154" t="s">
        <v>214</v>
      </c>
      <c r="AU197" s="154" t="s">
        <v>91</v>
      </c>
      <c r="AV197" s="11" t="s">
        <v>91</v>
      </c>
      <c r="AW197" s="11" t="s">
        <v>3</v>
      </c>
      <c r="AX197" s="11" t="s">
        <v>80</v>
      </c>
      <c r="AY197" s="154" t="s">
        <v>207</v>
      </c>
    </row>
    <row r="198" spans="2:65" s="1" customFormat="1" ht="33" customHeight="1" x14ac:dyDescent="0.2">
      <c r="B198" s="137"/>
      <c r="C198" s="138" t="s">
        <v>7</v>
      </c>
      <c r="D198" s="204" t="s">
        <v>208</v>
      </c>
      <c r="E198" s="139" t="s">
        <v>769</v>
      </c>
      <c r="F198" s="140" t="s">
        <v>770</v>
      </c>
      <c r="G198" s="141" t="s">
        <v>269</v>
      </c>
      <c r="H198" s="142">
        <v>2000.8</v>
      </c>
      <c r="I198" s="143"/>
      <c r="J198" s="144">
        <f>ROUND(I198*H198,2)</f>
        <v>0</v>
      </c>
      <c r="K198" s="145"/>
      <c r="L198" s="32"/>
      <c r="M198" s="146" t="s">
        <v>1</v>
      </c>
      <c r="N198" s="147" t="s">
        <v>38</v>
      </c>
      <c r="P198" s="148">
        <f>O198*H198</f>
        <v>0</v>
      </c>
      <c r="Q198" s="148">
        <v>0</v>
      </c>
      <c r="R198" s="148">
        <f>Q198*H198</f>
        <v>0</v>
      </c>
      <c r="S198" s="148">
        <v>0</v>
      </c>
      <c r="T198" s="149">
        <f>S198*H198</f>
        <v>0</v>
      </c>
      <c r="AR198" s="150" t="s">
        <v>236</v>
      </c>
      <c r="AT198" s="150" t="s">
        <v>208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2643</v>
      </c>
    </row>
    <row r="199" spans="2:65" s="1" customFormat="1" ht="28.8" x14ac:dyDescent="0.2">
      <c r="B199" s="32"/>
      <c r="D199" s="153" t="s">
        <v>220</v>
      </c>
      <c r="F199" s="160" t="s">
        <v>2644</v>
      </c>
      <c r="I199" s="161"/>
      <c r="L199" s="32"/>
      <c r="M199" s="162"/>
      <c r="T199" s="59"/>
      <c r="AT199" s="17" t="s">
        <v>220</v>
      </c>
      <c r="AU199" s="17" t="s">
        <v>91</v>
      </c>
    </row>
    <row r="200" spans="2:65" s="11" customFormat="1" x14ac:dyDescent="0.2">
      <c r="B200" s="152"/>
      <c r="D200" s="153" t="s">
        <v>214</v>
      </c>
      <c r="E200" s="154" t="s">
        <v>1</v>
      </c>
      <c r="F200" s="155" t="s">
        <v>2645</v>
      </c>
      <c r="H200" s="156">
        <v>2000.8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" customFormat="1" ht="24.15" customHeight="1" x14ac:dyDescent="0.2">
      <c r="B201" s="137"/>
      <c r="C201" s="138" t="s">
        <v>388</v>
      </c>
      <c r="D201" s="226" t="s">
        <v>208</v>
      </c>
      <c r="E201" s="139" t="s">
        <v>1541</v>
      </c>
      <c r="F201" s="140" t="s">
        <v>1542</v>
      </c>
      <c r="G201" s="141" t="s">
        <v>235</v>
      </c>
      <c r="H201" s="142">
        <v>4616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0</v>
      </c>
      <c r="R201" s="148">
        <f>Q201*H201</f>
        <v>0</v>
      </c>
      <c r="S201" s="148">
        <v>0</v>
      </c>
      <c r="T201" s="149">
        <f>S201*H201</f>
        <v>0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2646</v>
      </c>
    </row>
    <row r="202" spans="2:65" s="1" customFormat="1" ht="19.2" x14ac:dyDescent="0.2">
      <c r="B202" s="32"/>
      <c r="D202" s="153" t="s">
        <v>220</v>
      </c>
      <c r="F202" s="160" t="s">
        <v>2647</v>
      </c>
      <c r="I202" s="161"/>
      <c r="L202" s="32"/>
      <c r="M202" s="162"/>
      <c r="T202" s="59"/>
      <c r="AT202" s="17" t="s">
        <v>220</v>
      </c>
      <c r="AU202" s="17" t="s">
        <v>91</v>
      </c>
    </row>
    <row r="203" spans="2:65" s="13" customFormat="1" x14ac:dyDescent="0.2">
      <c r="B203" s="172"/>
      <c r="D203" s="153" t="s">
        <v>214</v>
      </c>
      <c r="E203" s="173" t="s">
        <v>1</v>
      </c>
      <c r="F203" s="174" t="s">
        <v>655</v>
      </c>
      <c r="H203" s="173" t="s">
        <v>1</v>
      </c>
      <c r="I203" s="175"/>
      <c r="L203" s="172"/>
      <c r="M203" s="176"/>
      <c r="T203" s="177"/>
      <c r="AT203" s="173" t="s">
        <v>214</v>
      </c>
      <c r="AU203" s="173" t="s">
        <v>91</v>
      </c>
      <c r="AV203" s="13" t="s">
        <v>80</v>
      </c>
      <c r="AW203" s="13" t="s">
        <v>29</v>
      </c>
      <c r="AX203" s="13" t="s">
        <v>72</v>
      </c>
      <c r="AY203" s="173" t="s">
        <v>207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2648</v>
      </c>
      <c r="H204" s="156">
        <v>4616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80</v>
      </c>
      <c r="AY204" s="154" t="s">
        <v>207</v>
      </c>
    </row>
    <row r="205" spans="2:65" s="1" customFormat="1" ht="24.15" customHeight="1" x14ac:dyDescent="0.2">
      <c r="B205" s="137"/>
      <c r="C205" s="138" t="s">
        <v>391</v>
      </c>
      <c r="D205" s="194" t="s">
        <v>208</v>
      </c>
      <c r="E205" s="139" t="s">
        <v>778</v>
      </c>
      <c r="F205" s="140" t="s">
        <v>779</v>
      </c>
      <c r="G205" s="141" t="s">
        <v>235</v>
      </c>
      <c r="H205" s="142">
        <v>647.4</v>
      </c>
      <c r="I205" s="143"/>
      <c r="J205" s="144">
        <f>ROUND(I205*H205,2)</f>
        <v>0</v>
      </c>
      <c r="K205" s="145"/>
      <c r="L205" s="32"/>
      <c r="M205" s="146" t="s">
        <v>1</v>
      </c>
      <c r="N205" s="147" t="s">
        <v>38</v>
      </c>
      <c r="P205" s="148">
        <f>O205*H205</f>
        <v>0</v>
      </c>
      <c r="Q205" s="148">
        <v>0</v>
      </c>
      <c r="R205" s="148">
        <f>Q205*H205</f>
        <v>0</v>
      </c>
      <c r="S205" s="148">
        <v>0</v>
      </c>
      <c r="T205" s="149">
        <f>S205*H205</f>
        <v>0</v>
      </c>
      <c r="AR205" s="150" t="s">
        <v>236</v>
      </c>
      <c r="AT205" s="150" t="s">
        <v>208</v>
      </c>
      <c r="AU205" s="150" t="s">
        <v>91</v>
      </c>
      <c r="AY205" s="17" t="s">
        <v>207</v>
      </c>
      <c r="BE205" s="151">
        <f>IF(N205="základná",J205,0)</f>
        <v>0</v>
      </c>
      <c r="BF205" s="151">
        <f>IF(N205="znížená",J205,0)</f>
        <v>0</v>
      </c>
      <c r="BG205" s="151">
        <f>IF(N205="zákl. prenesená",J205,0)</f>
        <v>0</v>
      </c>
      <c r="BH205" s="151">
        <f>IF(N205="zníž. prenesená",J205,0)</f>
        <v>0</v>
      </c>
      <c r="BI205" s="151">
        <f>IF(N205="nulová",J205,0)</f>
        <v>0</v>
      </c>
      <c r="BJ205" s="17" t="s">
        <v>91</v>
      </c>
      <c r="BK205" s="151">
        <f>ROUND(I205*H205,2)</f>
        <v>0</v>
      </c>
      <c r="BL205" s="17" t="s">
        <v>236</v>
      </c>
      <c r="BM205" s="150" t="s">
        <v>2649</v>
      </c>
    </row>
    <row r="206" spans="2:65" s="1" customFormat="1" ht="19.2" x14ac:dyDescent="0.2">
      <c r="B206" s="32"/>
      <c r="D206" s="153" t="s">
        <v>220</v>
      </c>
      <c r="F206" s="160" t="s">
        <v>2650</v>
      </c>
      <c r="I206" s="161"/>
      <c r="L206" s="32"/>
      <c r="M206" s="162"/>
      <c r="T206" s="59"/>
      <c r="AT206" s="17" t="s">
        <v>220</v>
      </c>
      <c r="AU206" s="17" t="s">
        <v>91</v>
      </c>
    </row>
    <row r="207" spans="2:65" s="13" customFormat="1" x14ac:dyDescent="0.2">
      <c r="B207" s="172"/>
      <c r="D207" s="153" t="s">
        <v>214</v>
      </c>
      <c r="E207" s="173" t="s">
        <v>1</v>
      </c>
      <c r="F207" s="174" t="s">
        <v>655</v>
      </c>
      <c r="H207" s="173" t="s">
        <v>1</v>
      </c>
      <c r="I207" s="175"/>
      <c r="L207" s="172"/>
      <c r="M207" s="176"/>
      <c r="T207" s="177"/>
      <c r="AT207" s="173" t="s">
        <v>214</v>
      </c>
      <c r="AU207" s="173" t="s">
        <v>91</v>
      </c>
      <c r="AV207" s="13" t="s">
        <v>80</v>
      </c>
      <c r="AW207" s="13" t="s">
        <v>29</v>
      </c>
      <c r="AX207" s="13" t="s">
        <v>72</v>
      </c>
      <c r="AY207" s="173" t="s">
        <v>207</v>
      </c>
    </row>
    <row r="208" spans="2:65" s="11" customFormat="1" ht="20.399999999999999" x14ac:dyDescent="0.2">
      <c r="B208" s="152"/>
      <c r="D208" s="153" t="s">
        <v>214</v>
      </c>
      <c r="E208" s="154" t="s">
        <v>1</v>
      </c>
      <c r="F208" s="155" t="s">
        <v>2651</v>
      </c>
      <c r="H208" s="156">
        <v>647.4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80</v>
      </c>
      <c r="AY208" s="154" t="s">
        <v>207</v>
      </c>
    </row>
    <row r="209" spans="2:65" s="1" customFormat="1" ht="24.15" customHeight="1" x14ac:dyDescent="0.2">
      <c r="B209" s="137"/>
      <c r="C209" s="138" t="s">
        <v>396</v>
      </c>
      <c r="D209" s="138" t="s">
        <v>208</v>
      </c>
      <c r="E209" s="139" t="s">
        <v>1270</v>
      </c>
      <c r="F209" s="140" t="s">
        <v>1271</v>
      </c>
      <c r="G209" s="141" t="s">
        <v>235</v>
      </c>
      <c r="H209" s="142">
        <v>1504.3</v>
      </c>
      <c r="I209" s="143"/>
      <c r="J209" s="144">
        <f>ROUND(I209*H209,2)</f>
        <v>0</v>
      </c>
      <c r="K209" s="145"/>
      <c r="L209" s="32"/>
      <c r="M209" s="146" t="s">
        <v>1</v>
      </c>
      <c r="N209" s="147" t="s">
        <v>38</v>
      </c>
      <c r="P209" s="148">
        <f>O209*H209</f>
        <v>0</v>
      </c>
      <c r="Q209" s="148">
        <v>0</v>
      </c>
      <c r="R209" s="148">
        <f>Q209*H209</f>
        <v>0</v>
      </c>
      <c r="S209" s="148">
        <v>0</v>
      </c>
      <c r="T209" s="149">
        <f>S209*H209</f>
        <v>0</v>
      </c>
      <c r="AR209" s="150" t="s">
        <v>236</v>
      </c>
      <c r="AT209" s="150" t="s">
        <v>208</v>
      </c>
      <c r="AU209" s="150" t="s">
        <v>91</v>
      </c>
      <c r="AY209" s="17" t="s">
        <v>207</v>
      </c>
      <c r="BE209" s="151">
        <f>IF(N209="základná",J209,0)</f>
        <v>0</v>
      </c>
      <c r="BF209" s="151">
        <f>IF(N209="znížená",J209,0)</f>
        <v>0</v>
      </c>
      <c r="BG209" s="151">
        <f>IF(N209="zákl. prenesená",J209,0)</f>
        <v>0</v>
      </c>
      <c r="BH209" s="151">
        <f>IF(N209="zníž. prenesená",J209,0)</f>
        <v>0</v>
      </c>
      <c r="BI209" s="151">
        <f>IF(N209="nulová",J209,0)</f>
        <v>0</v>
      </c>
      <c r="BJ209" s="17" t="s">
        <v>91</v>
      </c>
      <c r="BK209" s="151">
        <f>ROUND(I209*H209,2)</f>
        <v>0</v>
      </c>
      <c r="BL209" s="17" t="s">
        <v>236</v>
      </c>
      <c r="BM209" s="150" t="s">
        <v>2652</v>
      </c>
    </row>
    <row r="210" spans="2:65" s="11" customFormat="1" x14ac:dyDescent="0.2">
      <c r="B210" s="152"/>
      <c r="D210" s="153" t="s">
        <v>214</v>
      </c>
      <c r="E210" s="154" t="s">
        <v>1</v>
      </c>
      <c r="F210" s="155" t="s">
        <v>2653</v>
      </c>
      <c r="H210" s="156">
        <v>1504.3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80</v>
      </c>
      <c r="AY210" s="154" t="s">
        <v>207</v>
      </c>
    </row>
    <row r="211" spans="2:65" s="1" customFormat="1" ht="16.5" customHeight="1" x14ac:dyDescent="0.2">
      <c r="B211" s="137"/>
      <c r="C211" s="138" t="s">
        <v>399</v>
      </c>
      <c r="D211" s="138" t="s">
        <v>208</v>
      </c>
      <c r="E211" s="139" t="s">
        <v>1555</v>
      </c>
      <c r="F211" s="140" t="s">
        <v>1556</v>
      </c>
      <c r="G211" s="141" t="s">
        <v>235</v>
      </c>
      <c r="H211" s="142">
        <v>3113.1</v>
      </c>
      <c r="I211" s="143"/>
      <c r="J211" s="144">
        <f>ROUND(I211*H211,2)</f>
        <v>0</v>
      </c>
      <c r="K211" s="145"/>
      <c r="L211" s="32"/>
      <c r="M211" s="146" t="s">
        <v>1</v>
      </c>
      <c r="N211" s="147" t="s">
        <v>38</v>
      </c>
      <c r="P211" s="148">
        <f>O211*H211</f>
        <v>0</v>
      </c>
      <c r="Q211" s="148">
        <v>0</v>
      </c>
      <c r="R211" s="148">
        <f>Q211*H211</f>
        <v>0</v>
      </c>
      <c r="S211" s="148">
        <v>0</v>
      </c>
      <c r="T211" s="149">
        <f>S211*H211</f>
        <v>0</v>
      </c>
      <c r="AR211" s="150" t="s">
        <v>236</v>
      </c>
      <c r="AT211" s="150" t="s">
        <v>208</v>
      </c>
      <c r="AU211" s="150" t="s">
        <v>91</v>
      </c>
      <c r="AY211" s="17" t="s">
        <v>207</v>
      </c>
      <c r="BE211" s="151">
        <f>IF(N211="základná",J211,0)</f>
        <v>0</v>
      </c>
      <c r="BF211" s="151">
        <f>IF(N211="znížená",J211,0)</f>
        <v>0</v>
      </c>
      <c r="BG211" s="151">
        <f>IF(N211="zákl. prenesená",J211,0)</f>
        <v>0</v>
      </c>
      <c r="BH211" s="151">
        <f>IF(N211="zníž. prenesená",J211,0)</f>
        <v>0</v>
      </c>
      <c r="BI211" s="151">
        <f>IF(N211="nulová",J211,0)</f>
        <v>0</v>
      </c>
      <c r="BJ211" s="17" t="s">
        <v>91</v>
      </c>
      <c r="BK211" s="151">
        <f>ROUND(I211*H211,2)</f>
        <v>0</v>
      </c>
      <c r="BL211" s="17" t="s">
        <v>236</v>
      </c>
      <c r="BM211" s="150" t="s">
        <v>2654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2655</v>
      </c>
      <c r="H212" s="156">
        <v>3113.1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80</v>
      </c>
      <c r="AY212" s="154" t="s">
        <v>207</v>
      </c>
    </row>
    <row r="213" spans="2:65" s="10" customFormat="1" ht="22.8" customHeight="1" x14ac:dyDescent="0.25">
      <c r="B213" s="127"/>
      <c r="D213" s="128" t="s">
        <v>71</v>
      </c>
      <c r="E213" s="170" t="s">
        <v>236</v>
      </c>
      <c r="F213" s="170" t="s">
        <v>1000</v>
      </c>
      <c r="I213" s="130"/>
      <c r="J213" s="171">
        <f>BK213</f>
        <v>0</v>
      </c>
      <c r="L213" s="127"/>
      <c r="M213" s="132"/>
      <c r="P213" s="133">
        <f>SUM(P214:P218)</f>
        <v>0</v>
      </c>
      <c r="R213" s="133">
        <f>SUM(R214:R218)</f>
        <v>1.7023999999999999</v>
      </c>
      <c r="T213" s="134">
        <f>SUM(T214:T218)</f>
        <v>0</v>
      </c>
      <c r="AR213" s="128" t="s">
        <v>80</v>
      </c>
      <c r="AT213" s="135" t="s">
        <v>71</v>
      </c>
      <c r="AU213" s="135" t="s">
        <v>80</v>
      </c>
      <c r="AY213" s="128" t="s">
        <v>207</v>
      </c>
      <c r="BK213" s="136">
        <f>SUM(BK214:BK218)</f>
        <v>0</v>
      </c>
    </row>
    <row r="214" spans="2:65" s="1" customFormat="1" ht="37.799999999999997" customHeight="1" x14ac:dyDescent="0.2">
      <c r="B214" s="137"/>
      <c r="C214" s="138" t="s">
        <v>404</v>
      </c>
      <c r="D214" s="138" t="s">
        <v>208</v>
      </c>
      <c r="E214" s="139" t="s">
        <v>2656</v>
      </c>
      <c r="F214" s="140" t="s">
        <v>2657</v>
      </c>
      <c r="G214" s="141" t="s">
        <v>235</v>
      </c>
      <c r="H214" s="142">
        <v>2660</v>
      </c>
      <c r="I214" s="143"/>
      <c r="J214" s="144">
        <f>ROUND(I214*H214,2)</f>
        <v>0</v>
      </c>
      <c r="K214" s="145"/>
      <c r="L214" s="32"/>
      <c r="M214" s="146" t="s">
        <v>1</v>
      </c>
      <c r="N214" s="147" t="s">
        <v>38</v>
      </c>
      <c r="P214" s="148">
        <f>O214*H214</f>
        <v>0</v>
      </c>
      <c r="Q214" s="148">
        <v>2.7999999999999998E-4</v>
      </c>
      <c r="R214" s="148">
        <f>Q214*H214</f>
        <v>0.74479999999999991</v>
      </c>
      <c r="S214" s="148">
        <v>0</v>
      </c>
      <c r="T214" s="149">
        <f>S214*H214</f>
        <v>0</v>
      </c>
      <c r="AR214" s="150" t="s">
        <v>236</v>
      </c>
      <c r="AT214" s="150" t="s">
        <v>208</v>
      </c>
      <c r="AU214" s="150" t="s">
        <v>91</v>
      </c>
      <c r="AY214" s="17" t="s">
        <v>207</v>
      </c>
      <c r="BE214" s="151">
        <f>IF(N214="základná",J214,0)</f>
        <v>0</v>
      </c>
      <c r="BF214" s="151">
        <f>IF(N214="znížená",J214,0)</f>
        <v>0</v>
      </c>
      <c r="BG214" s="151">
        <f>IF(N214="zákl. prenesená",J214,0)</f>
        <v>0</v>
      </c>
      <c r="BH214" s="151">
        <f>IF(N214="zníž. prenesená",J214,0)</f>
        <v>0</v>
      </c>
      <c r="BI214" s="151">
        <f>IF(N214="nulová",J214,0)</f>
        <v>0</v>
      </c>
      <c r="BJ214" s="17" t="s">
        <v>91</v>
      </c>
      <c r="BK214" s="151">
        <f>ROUND(I214*H214,2)</f>
        <v>0</v>
      </c>
      <c r="BL214" s="17" t="s">
        <v>236</v>
      </c>
      <c r="BM214" s="150" t="s">
        <v>2658</v>
      </c>
    </row>
    <row r="215" spans="2:65" s="13" customFormat="1" x14ac:dyDescent="0.2">
      <c r="B215" s="172"/>
      <c r="D215" s="153" t="s">
        <v>214</v>
      </c>
      <c r="E215" s="173" t="s">
        <v>1</v>
      </c>
      <c r="F215" s="174" t="s">
        <v>655</v>
      </c>
      <c r="H215" s="173" t="s">
        <v>1</v>
      </c>
      <c r="I215" s="175"/>
      <c r="L215" s="172"/>
      <c r="M215" s="176"/>
      <c r="T215" s="177"/>
      <c r="AT215" s="173" t="s">
        <v>214</v>
      </c>
      <c r="AU215" s="173" t="s">
        <v>91</v>
      </c>
      <c r="AV215" s="13" t="s">
        <v>80</v>
      </c>
      <c r="AW215" s="13" t="s">
        <v>29</v>
      </c>
      <c r="AX215" s="13" t="s">
        <v>72</v>
      </c>
      <c r="AY215" s="173" t="s">
        <v>207</v>
      </c>
    </row>
    <row r="216" spans="2:65" s="11" customFormat="1" ht="20.399999999999999" x14ac:dyDescent="0.2">
      <c r="B216" s="152"/>
      <c r="D216" s="153" t="s">
        <v>214</v>
      </c>
      <c r="E216" s="154" t="s">
        <v>1</v>
      </c>
      <c r="F216" s="155" t="s">
        <v>2659</v>
      </c>
      <c r="H216" s="156">
        <v>2660</v>
      </c>
      <c r="I216" s="157"/>
      <c r="L216" s="152"/>
      <c r="M216" s="158"/>
      <c r="T216" s="159"/>
      <c r="AT216" s="154" t="s">
        <v>214</v>
      </c>
      <c r="AU216" s="154" t="s">
        <v>91</v>
      </c>
      <c r="AV216" s="11" t="s">
        <v>91</v>
      </c>
      <c r="AW216" s="11" t="s">
        <v>29</v>
      </c>
      <c r="AX216" s="11" t="s">
        <v>80</v>
      </c>
      <c r="AY216" s="154" t="s">
        <v>207</v>
      </c>
    </row>
    <row r="217" spans="2:65" s="1" customFormat="1" ht="16.5" customHeight="1" x14ac:dyDescent="0.2">
      <c r="B217" s="137"/>
      <c r="C217" s="206" t="s">
        <v>407</v>
      </c>
      <c r="D217" s="206" t="s">
        <v>742</v>
      </c>
      <c r="E217" s="207" t="s">
        <v>2660</v>
      </c>
      <c r="F217" s="208" t="s">
        <v>2661</v>
      </c>
      <c r="G217" s="209" t="s">
        <v>235</v>
      </c>
      <c r="H217" s="210">
        <v>3192</v>
      </c>
      <c r="I217" s="211"/>
      <c r="J217" s="212">
        <f>ROUND(I217*H217,2)</f>
        <v>0</v>
      </c>
      <c r="K217" s="213"/>
      <c r="L217" s="214"/>
      <c r="M217" s="215" t="s">
        <v>1</v>
      </c>
      <c r="N217" s="216" t="s">
        <v>38</v>
      </c>
      <c r="P217" s="148">
        <f>O217*H217</f>
        <v>0</v>
      </c>
      <c r="Q217" s="148">
        <v>2.9999999999999997E-4</v>
      </c>
      <c r="R217" s="148">
        <f>Q217*H217</f>
        <v>0.9575999999999999</v>
      </c>
      <c r="S217" s="148">
        <v>0</v>
      </c>
      <c r="T217" s="149">
        <f>S217*H217</f>
        <v>0</v>
      </c>
      <c r="AR217" s="150" t="s">
        <v>320</v>
      </c>
      <c r="AT217" s="150" t="s">
        <v>742</v>
      </c>
      <c r="AU217" s="150" t="s">
        <v>91</v>
      </c>
      <c r="AY217" s="17" t="s">
        <v>207</v>
      </c>
      <c r="BE217" s="151">
        <f>IF(N217="základná",J217,0)</f>
        <v>0</v>
      </c>
      <c r="BF217" s="151">
        <f>IF(N217="znížená",J217,0)</f>
        <v>0</v>
      </c>
      <c r="BG217" s="151">
        <f>IF(N217="zákl. prenesená",J217,0)</f>
        <v>0</v>
      </c>
      <c r="BH217" s="151">
        <f>IF(N217="zníž. prenesená",J217,0)</f>
        <v>0</v>
      </c>
      <c r="BI217" s="151">
        <f>IF(N217="nulová",J217,0)</f>
        <v>0</v>
      </c>
      <c r="BJ217" s="17" t="s">
        <v>91</v>
      </c>
      <c r="BK217" s="151">
        <f>ROUND(I217*H217,2)</f>
        <v>0</v>
      </c>
      <c r="BL217" s="17" t="s">
        <v>236</v>
      </c>
      <c r="BM217" s="150" t="s">
        <v>2662</v>
      </c>
    </row>
    <row r="218" spans="2:65" s="11" customFormat="1" x14ac:dyDescent="0.2">
      <c r="B218" s="152"/>
      <c r="D218" s="153" t="s">
        <v>214</v>
      </c>
      <c r="F218" s="155" t="s">
        <v>2663</v>
      </c>
      <c r="H218" s="156">
        <v>3192</v>
      </c>
      <c r="I218" s="157"/>
      <c r="L218" s="152"/>
      <c r="M218" s="158"/>
      <c r="T218" s="159"/>
      <c r="AT218" s="154" t="s">
        <v>214</v>
      </c>
      <c r="AU218" s="154" t="s">
        <v>91</v>
      </c>
      <c r="AV218" s="11" t="s">
        <v>91</v>
      </c>
      <c r="AW218" s="11" t="s">
        <v>3</v>
      </c>
      <c r="AX218" s="11" t="s">
        <v>80</v>
      </c>
      <c r="AY218" s="154" t="s">
        <v>207</v>
      </c>
    </row>
    <row r="219" spans="2:65" s="10" customFormat="1" ht="25.95" customHeight="1" x14ac:dyDescent="0.25">
      <c r="B219" s="127"/>
      <c r="D219" s="128" t="s">
        <v>71</v>
      </c>
      <c r="E219" s="129" t="s">
        <v>204</v>
      </c>
      <c r="F219" s="129" t="s">
        <v>205</v>
      </c>
      <c r="I219" s="130"/>
      <c r="J219" s="131">
        <f>BK219</f>
        <v>0</v>
      </c>
      <c r="L219" s="127"/>
      <c r="M219" s="132"/>
      <c r="P219" s="133">
        <f>SUM(P220:P221)</f>
        <v>0</v>
      </c>
      <c r="R219" s="133">
        <f>SUM(R220:R221)</f>
        <v>0</v>
      </c>
      <c r="T219" s="134">
        <f>SUM(T220:T221)</f>
        <v>0</v>
      </c>
      <c r="AR219" s="128" t="s">
        <v>206</v>
      </c>
      <c r="AT219" s="135" t="s">
        <v>71</v>
      </c>
      <c r="AU219" s="135" t="s">
        <v>72</v>
      </c>
      <c r="AY219" s="128" t="s">
        <v>207</v>
      </c>
      <c r="BK219" s="136">
        <f>SUM(BK220:BK221)</f>
        <v>0</v>
      </c>
    </row>
    <row r="220" spans="2:65" s="1" customFormat="1" ht="49.05" customHeight="1" x14ac:dyDescent="0.2">
      <c r="B220" s="137"/>
      <c r="C220" s="138" t="s">
        <v>413</v>
      </c>
      <c r="D220" s="138" t="s">
        <v>208</v>
      </c>
      <c r="E220" s="139" t="s">
        <v>918</v>
      </c>
      <c r="F220" s="140" t="s">
        <v>919</v>
      </c>
      <c r="G220" s="141" t="s">
        <v>211</v>
      </c>
      <c r="H220" s="142">
        <v>1</v>
      </c>
      <c r="I220" s="143"/>
      <c r="J220" s="144">
        <f>ROUND(I220*H220,2)</f>
        <v>0</v>
      </c>
      <c r="K220" s="145"/>
      <c r="L220" s="32"/>
      <c r="M220" s="146" t="s">
        <v>1</v>
      </c>
      <c r="N220" s="147" t="s">
        <v>38</v>
      </c>
      <c r="P220" s="148">
        <f>O220*H220</f>
        <v>0</v>
      </c>
      <c r="Q220" s="148">
        <v>0</v>
      </c>
      <c r="R220" s="148">
        <f>Q220*H220</f>
        <v>0</v>
      </c>
      <c r="S220" s="148">
        <v>0</v>
      </c>
      <c r="T220" s="149">
        <f>S220*H220</f>
        <v>0</v>
      </c>
      <c r="AR220" s="150" t="s">
        <v>212</v>
      </c>
      <c r="AT220" s="150" t="s">
        <v>208</v>
      </c>
      <c r="AU220" s="150" t="s">
        <v>80</v>
      </c>
      <c r="AY220" s="17" t="s">
        <v>207</v>
      </c>
      <c r="BE220" s="151">
        <f>IF(N220="základná",J220,0)</f>
        <v>0</v>
      </c>
      <c r="BF220" s="151">
        <f>IF(N220="znížená",J220,0)</f>
        <v>0</v>
      </c>
      <c r="BG220" s="151">
        <f>IF(N220="zákl. prenesená",J220,0)</f>
        <v>0</v>
      </c>
      <c r="BH220" s="151">
        <f>IF(N220="zníž. prenesená",J220,0)</f>
        <v>0</v>
      </c>
      <c r="BI220" s="151">
        <f>IF(N220="nulová",J220,0)</f>
        <v>0</v>
      </c>
      <c r="BJ220" s="17" t="s">
        <v>91</v>
      </c>
      <c r="BK220" s="151">
        <f>ROUND(I220*H220,2)</f>
        <v>0</v>
      </c>
      <c r="BL220" s="17" t="s">
        <v>212</v>
      </c>
      <c r="BM220" s="150" t="s">
        <v>2664</v>
      </c>
    </row>
    <row r="221" spans="2:65" s="1" customFormat="1" ht="44.25" customHeight="1" x14ac:dyDescent="0.2">
      <c r="B221" s="137"/>
      <c r="C221" s="138" t="s">
        <v>430</v>
      </c>
      <c r="D221" s="138" t="s">
        <v>208</v>
      </c>
      <c r="E221" s="139" t="s">
        <v>621</v>
      </c>
      <c r="F221" s="140" t="s">
        <v>622</v>
      </c>
      <c r="G221" s="141" t="s">
        <v>211</v>
      </c>
      <c r="H221" s="142">
        <v>1</v>
      </c>
      <c r="I221" s="143"/>
      <c r="J221" s="144">
        <f>ROUND(I221*H221,2)</f>
        <v>0</v>
      </c>
      <c r="K221" s="145"/>
      <c r="L221" s="32"/>
      <c r="M221" s="199" t="s">
        <v>1</v>
      </c>
      <c r="N221" s="200" t="s">
        <v>38</v>
      </c>
      <c r="O221" s="201"/>
      <c r="P221" s="202">
        <f>O221*H221</f>
        <v>0</v>
      </c>
      <c r="Q221" s="202">
        <v>0</v>
      </c>
      <c r="R221" s="202">
        <f>Q221*H221</f>
        <v>0</v>
      </c>
      <c r="S221" s="202">
        <v>0</v>
      </c>
      <c r="T221" s="203">
        <f>S221*H221</f>
        <v>0</v>
      </c>
      <c r="AR221" s="150" t="s">
        <v>212</v>
      </c>
      <c r="AT221" s="150" t="s">
        <v>208</v>
      </c>
      <c r="AU221" s="150" t="s">
        <v>80</v>
      </c>
      <c r="AY221" s="17" t="s">
        <v>207</v>
      </c>
      <c r="BE221" s="151">
        <f>IF(N221="základná",J221,0)</f>
        <v>0</v>
      </c>
      <c r="BF221" s="151">
        <f>IF(N221="znížená",J221,0)</f>
        <v>0</v>
      </c>
      <c r="BG221" s="151">
        <f>IF(N221="zákl. prenesená",J221,0)</f>
        <v>0</v>
      </c>
      <c r="BH221" s="151">
        <f>IF(N221="zníž. prenesená",J221,0)</f>
        <v>0</v>
      </c>
      <c r="BI221" s="151">
        <f>IF(N221="nulová",J221,0)</f>
        <v>0</v>
      </c>
      <c r="BJ221" s="17" t="s">
        <v>91</v>
      </c>
      <c r="BK221" s="151">
        <f>ROUND(I221*H221,2)</f>
        <v>0</v>
      </c>
      <c r="BL221" s="17" t="s">
        <v>212</v>
      </c>
      <c r="BM221" s="150" t="s">
        <v>2665</v>
      </c>
    </row>
    <row r="222" spans="2:65" s="1" customFormat="1" ht="6.9" customHeight="1" x14ac:dyDescent="0.2">
      <c r="B222" s="47"/>
      <c r="C222" s="48"/>
      <c r="D222" s="48"/>
      <c r="E222" s="48"/>
      <c r="F222" s="48"/>
      <c r="G222" s="48"/>
      <c r="H222" s="48"/>
      <c r="I222" s="48"/>
      <c r="J222" s="48"/>
      <c r="K222" s="48"/>
      <c r="L222" s="32"/>
    </row>
  </sheetData>
  <autoFilter ref="C123:K221" xr:uid="{00000000-0009-0000-0000-00000B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216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122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2585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2666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ROUND((SUM(BE124:BE215)),  2)</f>
        <v>0</v>
      </c>
      <c r="G35" s="100"/>
      <c r="H35" s="100"/>
      <c r="I35" s="101">
        <v>0.23</v>
      </c>
      <c r="J35" s="99">
        <f>ROUND(((SUM(BE124:BE215))*I35),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ROUND((SUM(BF124:BF215)),  2)</f>
        <v>0</v>
      </c>
      <c r="I36" s="102">
        <v>0.23</v>
      </c>
      <c r="J36" s="89">
        <f>ROUND(((SUM(BF124:BF215))*I36),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ROUND((SUM(BG124:BG215)),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ROUND((SUM(BH124:BH215)),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ROUND((SUM(BI124:BI215)),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2585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2.08.2 - SO 2.08.2  Odvodnenie komunikácií so vsakovacími a odparovacími priekopami - vetva B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J207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J213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2585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30" customHeight="1" x14ac:dyDescent="0.2">
      <c r="B116" s="32"/>
      <c r="E116" s="239" t="str">
        <f>E11</f>
        <v>SO 2.08.2 - SO 2.08.2  Odvodnenie komunikácií so vsakovacími a odparovacími priekopami - vetva B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P125+P213</f>
        <v>0</v>
      </c>
      <c r="Q124" s="56"/>
      <c r="R124" s="124">
        <f>R125+R213</f>
        <v>817.87044800000001</v>
      </c>
      <c r="S124" s="56"/>
      <c r="T124" s="125">
        <f>T125+T213</f>
        <v>0</v>
      </c>
      <c r="AT124" s="17" t="s">
        <v>71</v>
      </c>
      <c r="AU124" s="17" t="s">
        <v>190</v>
      </c>
      <c r="BK124" s="126">
        <f>BK125+BK213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P126+P207</f>
        <v>0</v>
      </c>
      <c r="R125" s="133">
        <f>R126+R207</f>
        <v>817.87044800000001</v>
      </c>
      <c r="T125" s="134">
        <f>T126+T207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BK126+BK207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SUM(P127:P206)</f>
        <v>0</v>
      </c>
      <c r="R126" s="133">
        <f>SUM(R127:R206)</f>
        <v>816.10199999999998</v>
      </c>
      <c r="T126" s="134">
        <f>SUM(T127:T206)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SUM(BK127:BK206)</f>
        <v>0</v>
      </c>
    </row>
    <row r="127" spans="2:65" s="1" customFormat="1" ht="33" customHeight="1" x14ac:dyDescent="0.2">
      <c r="B127" s="137"/>
      <c r="C127" s="138" t="s">
        <v>80</v>
      </c>
      <c r="D127" s="204" t="s">
        <v>208</v>
      </c>
      <c r="E127" s="139" t="s">
        <v>673</v>
      </c>
      <c r="F127" s="140" t="s">
        <v>674</v>
      </c>
      <c r="G127" s="141" t="s">
        <v>269</v>
      </c>
      <c r="H127" s="142">
        <v>3038.4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2667</v>
      </c>
    </row>
    <row r="128" spans="2:65" s="13" customFormat="1" x14ac:dyDescent="0.2">
      <c r="B128" s="172"/>
      <c r="D128" s="153" t="s">
        <v>214</v>
      </c>
      <c r="E128" s="173" t="s">
        <v>1</v>
      </c>
      <c r="F128" s="174" t="s">
        <v>962</v>
      </c>
      <c r="H128" s="173" t="s">
        <v>1</v>
      </c>
      <c r="I128" s="175"/>
      <c r="L128" s="172"/>
      <c r="M128" s="176"/>
      <c r="T128" s="177"/>
      <c r="AT128" s="173" t="s">
        <v>214</v>
      </c>
      <c r="AU128" s="173" t="s">
        <v>91</v>
      </c>
      <c r="AV128" s="13" t="s">
        <v>80</v>
      </c>
      <c r="AW128" s="13" t="s">
        <v>29</v>
      </c>
      <c r="AX128" s="13" t="s">
        <v>72</v>
      </c>
      <c r="AY128" s="173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2668</v>
      </c>
      <c r="H129" s="156">
        <v>3038.4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80</v>
      </c>
      <c r="AY129" s="154" t="s">
        <v>207</v>
      </c>
    </row>
    <row r="130" spans="2:65" s="1" customFormat="1" ht="37.799999999999997" customHeight="1" x14ac:dyDescent="0.2">
      <c r="B130" s="137"/>
      <c r="C130" s="138" t="s">
        <v>91</v>
      </c>
      <c r="D130" s="204" t="s">
        <v>208</v>
      </c>
      <c r="E130" s="139" t="s">
        <v>726</v>
      </c>
      <c r="F130" s="140" t="s">
        <v>727</v>
      </c>
      <c r="G130" s="141" t="s">
        <v>269</v>
      </c>
      <c r="H130" s="142">
        <v>1569.8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2669</v>
      </c>
    </row>
    <row r="131" spans="2:65" s="1" customFormat="1" ht="19.2" x14ac:dyDescent="0.2">
      <c r="B131" s="32"/>
      <c r="D131" s="153" t="s">
        <v>220</v>
      </c>
      <c r="F131" s="160" t="s">
        <v>1445</v>
      </c>
      <c r="I131" s="161"/>
      <c r="L131" s="32"/>
      <c r="M131" s="162"/>
      <c r="T131" s="59"/>
      <c r="AT131" s="17" t="s">
        <v>220</v>
      </c>
      <c r="AU131" s="17" t="s">
        <v>91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2670</v>
      </c>
      <c r="H132" s="156">
        <v>3038.7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72</v>
      </c>
      <c r="AY132" s="154" t="s">
        <v>207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2671</v>
      </c>
      <c r="H133" s="156">
        <v>-1179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72</v>
      </c>
      <c r="AY133" s="154" t="s">
        <v>207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2672</v>
      </c>
      <c r="H134" s="156">
        <v>-289.89999999999998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72</v>
      </c>
      <c r="AY134" s="154" t="s">
        <v>207</v>
      </c>
    </row>
    <row r="135" spans="2:65" s="14" customFormat="1" x14ac:dyDescent="0.2">
      <c r="B135" s="178"/>
      <c r="D135" s="153" t="s">
        <v>214</v>
      </c>
      <c r="E135" s="179" t="s">
        <v>1</v>
      </c>
      <c r="F135" s="180" t="s">
        <v>1207</v>
      </c>
      <c r="H135" s="181">
        <v>1569.7999999999997</v>
      </c>
      <c r="I135" s="182"/>
      <c r="L135" s="178"/>
      <c r="M135" s="183"/>
      <c r="T135" s="184"/>
      <c r="AT135" s="179" t="s">
        <v>214</v>
      </c>
      <c r="AU135" s="179" t="s">
        <v>91</v>
      </c>
      <c r="AV135" s="14" t="s">
        <v>236</v>
      </c>
      <c r="AW135" s="14" t="s">
        <v>29</v>
      </c>
      <c r="AX135" s="14" t="s">
        <v>80</v>
      </c>
      <c r="AY135" s="179" t="s">
        <v>207</v>
      </c>
    </row>
    <row r="136" spans="2:65" s="1" customFormat="1" ht="44.25" customHeight="1" x14ac:dyDescent="0.2">
      <c r="B136" s="137"/>
      <c r="C136" s="138" t="s">
        <v>275</v>
      </c>
      <c r="D136" s="204" t="s">
        <v>208</v>
      </c>
      <c r="E136" s="139" t="s">
        <v>729</v>
      </c>
      <c r="F136" s="140" t="s">
        <v>730</v>
      </c>
      <c r="G136" s="141" t="s">
        <v>269</v>
      </c>
      <c r="H136" s="142">
        <v>10988.6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2673</v>
      </c>
    </row>
    <row r="137" spans="2:65" s="1" customFormat="1" ht="19.2" x14ac:dyDescent="0.2">
      <c r="B137" s="32"/>
      <c r="D137" s="153" t="s">
        <v>220</v>
      </c>
      <c r="F137" s="160" t="s">
        <v>1449</v>
      </c>
      <c r="I137" s="161"/>
      <c r="L137" s="32"/>
      <c r="M137" s="162"/>
      <c r="T137" s="59"/>
      <c r="AT137" s="17" t="s">
        <v>220</v>
      </c>
      <c r="AU137" s="17" t="s">
        <v>91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2674</v>
      </c>
      <c r="H138" s="156">
        <v>10988.6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80</v>
      </c>
      <c r="AY138" s="154" t="s">
        <v>207</v>
      </c>
    </row>
    <row r="139" spans="2:65" s="1" customFormat="1" ht="21.75" customHeight="1" x14ac:dyDescent="0.2">
      <c r="B139" s="137"/>
      <c r="C139" s="138" t="s">
        <v>236</v>
      </c>
      <c r="D139" s="204" t="s">
        <v>208</v>
      </c>
      <c r="E139" s="139" t="s">
        <v>437</v>
      </c>
      <c r="F139" s="140" t="s">
        <v>438</v>
      </c>
      <c r="G139" s="141" t="s">
        <v>269</v>
      </c>
      <c r="H139" s="142">
        <v>1468.9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2675</v>
      </c>
    </row>
    <row r="140" spans="2:65" s="1" customFormat="1" ht="28.8" x14ac:dyDescent="0.2">
      <c r="B140" s="32"/>
      <c r="D140" s="153" t="s">
        <v>220</v>
      </c>
      <c r="F140" s="160" t="s">
        <v>683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3" customFormat="1" x14ac:dyDescent="0.2">
      <c r="B141" s="172"/>
      <c r="D141" s="153" t="s">
        <v>214</v>
      </c>
      <c r="E141" s="173" t="s">
        <v>1</v>
      </c>
      <c r="F141" s="174" t="s">
        <v>962</v>
      </c>
      <c r="H141" s="173" t="s">
        <v>1</v>
      </c>
      <c r="I141" s="175"/>
      <c r="L141" s="172"/>
      <c r="M141" s="176"/>
      <c r="T141" s="177"/>
      <c r="AT141" s="173" t="s">
        <v>214</v>
      </c>
      <c r="AU141" s="173" t="s">
        <v>91</v>
      </c>
      <c r="AV141" s="13" t="s">
        <v>80</v>
      </c>
      <c r="AW141" s="13" t="s">
        <v>29</v>
      </c>
      <c r="AX141" s="13" t="s">
        <v>72</v>
      </c>
      <c r="AY141" s="173" t="s">
        <v>207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2676</v>
      </c>
      <c r="H142" s="156">
        <v>1179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72</v>
      </c>
      <c r="AY142" s="154" t="s">
        <v>207</v>
      </c>
    </row>
    <row r="143" spans="2:65" s="11" customFormat="1" x14ac:dyDescent="0.2">
      <c r="B143" s="152"/>
      <c r="D143" s="153" t="s">
        <v>214</v>
      </c>
      <c r="E143" s="154" t="s">
        <v>1</v>
      </c>
      <c r="F143" s="155" t="s">
        <v>2677</v>
      </c>
      <c r="H143" s="156">
        <v>289.89999999999998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72</v>
      </c>
      <c r="AY143" s="154" t="s">
        <v>207</v>
      </c>
    </row>
    <row r="144" spans="2:65" s="14" customFormat="1" x14ac:dyDescent="0.2">
      <c r="B144" s="178"/>
      <c r="D144" s="153" t="s">
        <v>214</v>
      </c>
      <c r="E144" s="179" t="s">
        <v>1</v>
      </c>
      <c r="F144" s="180" t="s">
        <v>243</v>
      </c>
      <c r="H144" s="181">
        <v>1468.9</v>
      </c>
      <c r="I144" s="182"/>
      <c r="L144" s="178"/>
      <c r="M144" s="183"/>
      <c r="T144" s="184"/>
      <c r="AT144" s="179" t="s">
        <v>214</v>
      </c>
      <c r="AU144" s="179" t="s">
        <v>91</v>
      </c>
      <c r="AV144" s="14" t="s">
        <v>236</v>
      </c>
      <c r="AW144" s="14" t="s">
        <v>29</v>
      </c>
      <c r="AX144" s="14" t="s">
        <v>80</v>
      </c>
      <c r="AY144" s="179" t="s">
        <v>207</v>
      </c>
    </row>
    <row r="145" spans="2:65" s="1" customFormat="1" ht="24.15" customHeight="1" x14ac:dyDescent="0.2">
      <c r="B145" s="137"/>
      <c r="C145" s="138" t="s">
        <v>206</v>
      </c>
      <c r="D145" s="138" t="s">
        <v>208</v>
      </c>
      <c r="E145" s="139" t="s">
        <v>1459</v>
      </c>
      <c r="F145" s="140" t="s">
        <v>2603</v>
      </c>
      <c r="G145" s="141" t="s">
        <v>269</v>
      </c>
      <c r="H145" s="142">
        <v>431.8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2678</v>
      </c>
    </row>
    <row r="146" spans="2:65" s="11" customFormat="1" x14ac:dyDescent="0.2">
      <c r="B146" s="152"/>
      <c r="D146" s="153" t="s">
        <v>214</v>
      </c>
      <c r="E146" s="154" t="s">
        <v>1</v>
      </c>
      <c r="F146" s="155" t="s">
        <v>2679</v>
      </c>
      <c r="H146" s="156">
        <v>431.8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24.15" customHeight="1" x14ac:dyDescent="0.2">
      <c r="B147" s="137"/>
      <c r="C147" s="138" t="s">
        <v>311</v>
      </c>
      <c r="D147" s="138" t="s">
        <v>208</v>
      </c>
      <c r="E147" s="139" t="s">
        <v>689</v>
      </c>
      <c r="F147" s="140" t="s">
        <v>2606</v>
      </c>
      <c r="G147" s="141" t="s">
        <v>269</v>
      </c>
      <c r="H147" s="142">
        <v>143.93299999999999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2680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2681</v>
      </c>
      <c r="H148" s="156">
        <v>143.93299999999999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24.15" customHeight="1" x14ac:dyDescent="0.2">
      <c r="B149" s="137"/>
      <c r="C149" s="138" t="s">
        <v>316</v>
      </c>
      <c r="D149" s="138" t="s">
        <v>208</v>
      </c>
      <c r="E149" s="139" t="s">
        <v>705</v>
      </c>
      <c r="F149" s="140" t="s">
        <v>2609</v>
      </c>
      <c r="G149" s="141" t="s">
        <v>269</v>
      </c>
      <c r="H149" s="142">
        <v>2599.8000000000002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</v>
      </c>
      <c r="R149" s="148">
        <f>Q149*H149</f>
        <v>0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2682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2683</v>
      </c>
      <c r="H150" s="156">
        <v>2599.8000000000002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80</v>
      </c>
      <c r="AY150" s="154" t="s">
        <v>207</v>
      </c>
    </row>
    <row r="151" spans="2:65" s="1" customFormat="1" ht="24.15" customHeight="1" x14ac:dyDescent="0.2">
      <c r="B151" s="137"/>
      <c r="C151" s="138" t="s">
        <v>320</v>
      </c>
      <c r="D151" s="138" t="s">
        <v>208</v>
      </c>
      <c r="E151" s="139" t="s">
        <v>689</v>
      </c>
      <c r="F151" s="140" t="s">
        <v>2606</v>
      </c>
      <c r="G151" s="141" t="s">
        <v>269</v>
      </c>
      <c r="H151" s="142">
        <v>866.6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2684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2685</v>
      </c>
      <c r="H152" s="156">
        <v>866.6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37.799999999999997" customHeight="1" x14ac:dyDescent="0.2">
      <c r="B153" s="137"/>
      <c r="C153" s="138" t="s">
        <v>324</v>
      </c>
      <c r="D153" s="196" t="s">
        <v>208</v>
      </c>
      <c r="E153" s="139" t="s">
        <v>726</v>
      </c>
      <c r="F153" s="140" t="s">
        <v>727</v>
      </c>
      <c r="G153" s="141" t="s">
        <v>269</v>
      </c>
      <c r="H153" s="142">
        <v>3031.6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2686</v>
      </c>
    </row>
    <row r="154" spans="2:65" s="1" customFormat="1" ht="19.2" x14ac:dyDescent="0.2">
      <c r="B154" s="32"/>
      <c r="D154" s="153" t="s">
        <v>220</v>
      </c>
      <c r="F154" s="160" t="s">
        <v>446</v>
      </c>
      <c r="I154" s="161"/>
      <c r="L154" s="32"/>
      <c r="M154" s="162"/>
      <c r="T154" s="59"/>
      <c r="AT154" s="17" t="s">
        <v>220</v>
      </c>
      <c r="AU154" s="17" t="s">
        <v>91</v>
      </c>
    </row>
    <row r="155" spans="2:65" s="13" customFormat="1" x14ac:dyDescent="0.2">
      <c r="B155" s="172"/>
      <c r="D155" s="153" t="s">
        <v>214</v>
      </c>
      <c r="E155" s="173" t="s">
        <v>1</v>
      </c>
      <c r="F155" s="174" t="s">
        <v>962</v>
      </c>
      <c r="H155" s="173" t="s">
        <v>1</v>
      </c>
      <c r="I155" s="175"/>
      <c r="L155" s="172"/>
      <c r="M155" s="176"/>
      <c r="T155" s="177"/>
      <c r="AT155" s="173" t="s">
        <v>214</v>
      </c>
      <c r="AU155" s="173" t="s">
        <v>91</v>
      </c>
      <c r="AV155" s="13" t="s">
        <v>80</v>
      </c>
      <c r="AW155" s="13" t="s">
        <v>29</v>
      </c>
      <c r="AX155" s="13" t="s">
        <v>72</v>
      </c>
      <c r="AY155" s="173" t="s">
        <v>207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2687</v>
      </c>
      <c r="H156" s="156">
        <v>2599.8000000000002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2688</v>
      </c>
      <c r="H157" s="156">
        <v>431.8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3031.6000000000004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37.799999999999997" customHeight="1" x14ac:dyDescent="0.2">
      <c r="B159" s="137"/>
      <c r="C159" s="138" t="s">
        <v>330</v>
      </c>
      <c r="D159" s="196" t="s">
        <v>208</v>
      </c>
      <c r="E159" s="139" t="s">
        <v>677</v>
      </c>
      <c r="F159" s="140" t="s">
        <v>678</v>
      </c>
      <c r="G159" s="141" t="s">
        <v>269</v>
      </c>
      <c r="H159" s="142">
        <v>3031.6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2689</v>
      </c>
    </row>
    <row r="160" spans="2:65" s="1" customFormat="1" ht="19.2" x14ac:dyDescent="0.2">
      <c r="B160" s="32"/>
      <c r="D160" s="153" t="s">
        <v>220</v>
      </c>
      <c r="F160" s="160" t="s">
        <v>446</v>
      </c>
      <c r="I160" s="161"/>
      <c r="L160" s="32"/>
      <c r="M160" s="162"/>
      <c r="T160" s="59"/>
      <c r="AT160" s="17" t="s">
        <v>220</v>
      </c>
      <c r="AU160" s="17" t="s">
        <v>91</v>
      </c>
    </row>
    <row r="161" spans="2:65" s="13" customFormat="1" x14ac:dyDescent="0.2">
      <c r="B161" s="172"/>
      <c r="D161" s="153" t="s">
        <v>214</v>
      </c>
      <c r="E161" s="173" t="s">
        <v>1</v>
      </c>
      <c r="F161" s="174" t="s">
        <v>962</v>
      </c>
      <c r="H161" s="173" t="s">
        <v>1</v>
      </c>
      <c r="I161" s="175"/>
      <c r="L161" s="172"/>
      <c r="M161" s="176"/>
      <c r="T161" s="177"/>
      <c r="AT161" s="173" t="s">
        <v>214</v>
      </c>
      <c r="AU161" s="173" t="s">
        <v>91</v>
      </c>
      <c r="AV161" s="13" t="s">
        <v>80</v>
      </c>
      <c r="AW161" s="13" t="s">
        <v>29</v>
      </c>
      <c r="AX161" s="13" t="s">
        <v>72</v>
      </c>
      <c r="AY161" s="173" t="s">
        <v>207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2687</v>
      </c>
      <c r="H162" s="156">
        <v>2599.8000000000002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72</v>
      </c>
      <c r="AY162" s="154" t="s">
        <v>207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2688</v>
      </c>
      <c r="H163" s="156">
        <v>431.8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72</v>
      </c>
      <c r="AY163" s="154" t="s">
        <v>207</v>
      </c>
    </row>
    <row r="164" spans="2:65" s="14" customFormat="1" x14ac:dyDescent="0.2">
      <c r="B164" s="178"/>
      <c r="D164" s="153" t="s">
        <v>214</v>
      </c>
      <c r="E164" s="179" t="s">
        <v>1</v>
      </c>
      <c r="F164" s="180" t="s">
        <v>243</v>
      </c>
      <c r="H164" s="181">
        <v>3031.6000000000004</v>
      </c>
      <c r="I164" s="182"/>
      <c r="L164" s="178"/>
      <c r="M164" s="183"/>
      <c r="T164" s="184"/>
      <c r="AT164" s="179" t="s">
        <v>214</v>
      </c>
      <c r="AU164" s="179" t="s">
        <v>91</v>
      </c>
      <c r="AV164" s="14" t="s">
        <v>236</v>
      </c>
      <c r="AW164" s="14" t="s">
        <v>29</v>
      </c>
      <c r="AX164" s="14" t="s">
        <v>80</v>
      </c>
      <c r="AY164" s="179" t="s">
        <v>207</v>
      </c>
    </row>
    <row r="165" spans="2:65" s="1" customFormat="1" ht="44.25" customHeight="1" x14ac:dyDescent="0.2">
      <c r="B165" s="137"/>
      <c r="C165" s="138" t="s">
        <v>334</v>
      </c>
      <c r="D165" s="196" t="s">
        <v>208</v>
      </c>
      <c r="E165" s="139" t="s">
        <v>729</v>
      </c>
      <c r="F165" s="140" t="s">
        <v>730</v>
      </c>
      <c r="G165" s="141" t="s">
        <v>269</v>
      </c>
      <c r="H165" s="142">
        <v>66695.199999999997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2690</v>
      </c>
    </row>
    <row r="166" spans="2:65" s="1" customFormat="1" ht="19.2" x14ac:dyDescent="0.2">
      <c r="B166" s="32"/>
      <c r="D166" s="153" t="s">
        <v>220</v>
      </c>
      <c r="F166" s="160" t="s">
        <v>459</v>
      </c>
      <c r="I166" s="161"/>
      <c r="L166" s="32"/>
      <c r="M166" s="162"/>
      <c r="T166" s="59"/>
      <c r="AT166" s="17" t="s">
        <v>220</v>
      </c>
      <c r="AU166" s="17" t="s">
        <v>91</v>
      </c>
    </row>
    <row r="167" spans="2:65" s="13" customFormat="1" x14ac:dyDescent="0.2">
      <c r="B167" s="172"/>
      <c r="D167" s="153" t="s">
        <v>214</v>
      </c>
      <c r="E167" s="173" t="s">
        <v>1</v>
      </c>
      <c r="F167" s="174" t="s">
        <v>962</v>
      </c>
      <c r="H167" s="173" t="s">
        <v>1</v>
      </c>
      <c r="I167" s="175"/>
      <c r="L167" s="172"/>
      <c r="M167" s="176"/>
      <c r="T167" s="177"/>
      <c r="AT167" s="173" t="s">
        <v>214</v>
      </c>
      <c r="AU167" s="173" t="s">
        <v>91</v>
      </c>
      <c r="AV167" s="13" t="s">
        <v>80</v>
      </c>
      <c r="AW167" s="13" t="s">
        <v>29</v>
      </c>
      <c r="AX167" s="13" t="s">
        <v>72</v>
      </c>
      <c r="AY167" s="173" t="s">
        <v>207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2691</v>
      </c>
      <c r="H168" s="156">
        <v>57195.6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2692</v>
      </c>
      <c r="H169" s="156">
        <v>9499.6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72</v>
      </c>
      <c r="AY169" s="154" t="s">
        <v>207</v>
      </c>
    </row>
    <row r="170" spans="2:65" s="14" customFormat="1" x14ac:dyDescent="0.2">
      <c r="B170" s="178"/>
      <c r="D170" s="153" t="s">
        <v>214</v>
      </c>
      <c r="E170" s="179" t="s">
        <v>1</v>
      </c>
      <c r="F170" s="180" t="s">
        <v>243</v>
      </c>
      <c r="H170" s="181">
        <v>66695.199999999997</v>
      </c>
      <c r="I170" s="182"/>
      <c r="L170" s="178"/>
      <c r="M170" s="183"/>
      <c r="T170" s="184"/>
      <c r="AT170" s="179" t="s">
        <v>214</v>
      </c>
      <c r="AU170" s="179" t="s">
        <v>91</v>
      </c>
      <c r="AV170" s="14" t="s">
        <v>236</v>
      </c>
      <c r="AW170" s="14" t="s">
        <v>29</v>
      </c>
      <c r="AX170" s="14" t="s">
        <v>80</v>
      </c>
      <c r="AY170" s="179" t="s">
        <v>207</v>
      </c>
    </row>
    <row r="171" spans="2:65" s="1" customFormat="1" ht="24.15" customHeight="1" x14ac:dyDescent="0.2">
      <c r="B171" s="137"/>
      <c r="C171" s="138" t="s">
        <v>337</v>
      </c>
      <c r="D171" s="196" t="s">
        <v>208</v>
      </c>
      <c r="E171" s="139" t="s">
        <v>714</v>
      </c>
      <c r="F171" s="140" t="s">
        <v>715</v>
      </c>
      <c r="G171" s="141" t="s">
        <v>269</v>
      </c>
      <c r="H171" s="142">
        <v>3031.6</v>
      </c>
      <c r="I171" s="143"/>
      <c r="J171" s="144">
        <f>ROUND(I171*H171,2)</f>
        <v>0</v>
      </c>
      <c r="K171" s="145"/>
      <c r="L171" s="32"/>
      <c r="M171" s="146" t="s">
        <v>1</v>
      </c>
      <c r="N171" s="147" t="s">
        <v>38</v>
      </c>
      <c r="P171" s="148">
        <f>O171*H171</f>
        <v>0</v>
      </c>
      <c r="Q171" s="148">
        <v>0</v>
      </c>
      <c r="R171" s="148">
        <f>Q171*H171</f>
        <v>0</v>
      </c>
      <c r="S171" s="148">
        <v>0</v>
      </c>
      <c r="T171" s="149">
        <f>S171*H171</f>
        <v>0</v>
      </c>
      <c r="AR171" s="150" t="s">
        <v>236</v>
      </c>
      <c r="AT171" s="150" t="s">
        <v>208</v>
      </c>
      <c r="AU171" s="150" t="s">
        <v>91</v>
      </c>
      <c r="AY171" s="17" t="s">
        <v>207</v>
      </c>
      <c r="BE171" s="151">
        <f>IF(N171="základná",J171,0)</f>
        <v>0</v>
      </c>
      <c r="BF171" s="151">
        <f>IF(N171="znížená",J171,0)</f>
        <v>0</v>
      </c>
      <c r="BG171" s="151">
        <f>IF(N171="zákl. prenesená",J171,0)</f>
        <v>0</v>
      </c>
      <c r="BH171" s="151">
        <f>IF(N171="zníž. prenesená",J171,0)</f>
        <v>0</v>
      </c>
      <c r="BI171" s="151">
        <f>IF(N171="nulová",J171,0)</f>
        <v>0</v>
      </c>
      <c r="BJ171" s="17" t="s">
        <v>91</v>
      </c>
      <c r="BK171" s="151">
        <f>ROUND(I171*H171,2)</f>
        <v>0</v>
      </c>
      <c r="BL171" s="17" t="s">
        <v>236</v>
      </c>
      <c r="BM171" s="150" t="s">
        <v>2693</v>
      </c>
    </row>
    <row r="172" spans="2:65" s="1" customFormat="1" ht="19.2" x14ac:dyDescent="0.2">
      <c r="B172" s="32"/>
      <c r="D172" s="153" t="s">
        <v>220</v>
      </c>
      <c r="F172" s="160" t="s">
        <v>446</v>
      </c>
      <c r="I172" s="161"/>
      <c r="L172" s="32"/>
      <c r="M172" s="162"/>
      <c r="T172" s="59"/>
      <c r="AT172" s="17" t="s">
        <v>220</v>
      </c>
      <c r="AU172" s="17" t="s">
        <v>91</v>
      </c>
    </row>
    <row r="173" spans="2:65" s="13" customFormat="1" x14ac:dyDescent="0.2">
      <c r="B173" s="172"/>
      <c r="D173" s="153" t="s">
        <v>214</v>
      </c>
      <c r="E173" s="173" t="s">
        <v>1</v>
      </c>
      <c r="F173" s="174" t="s">
        <v>962</v>
      </c>
      <c r="H173" s="173" t="s">
        <v>1</v>
      </c>
      <c r="I173" s="175"/>
      <c r="L173" s="172"/>
      <c r="M173" s="176"/>
      <c r="T173" s="177"/>
      <c r="AT173" s="173" t="s">
        <v>214</v>
      </c>
      <c r="AU173" s="173" t="s">
        <v>91</v>
      </c>
      <c r="AV173" s="13" t="s">
        <v>80</v>
      </c>
      <c r="AW173" s="13" t="s">
        <v>29</v>
      </c>
      <c r="AX173" s="13" t="s">
        <v>72</v>
      </c>
      <c r="AY173" s="173" t="s">
        <v>207</v>
      </c>
    </row>
    <row r="174" spans="2:65" s="11" customFormat="1" x14ac:dyDescent="0.2">
      <c r="B174" s="152"/>
      <c r="D174" s="153" t="s">
        <v>214</v>
      </c>
      <c r="E174" s="154" t="s">
        <v>1</v>
      </c>
      <c r="F174" s="155" t="s">
        <v>2687</v>
      </c>
      <c r="H174" s="156">
        <v>2599.8000000000002</v>
      </c>
      <c r="I174" s="157"/>
      <c r="L174" s="152"/>
      <c r="M174" s="158"/>
      <c r="T174" s="159"/>
      <c r="AT174" s="154" t="s">
        <v>214</v>
      </c>
      <c r="AU174" s="154" t="s">
        <v>91</v>
      </c>
      <c r="AV174" s="11" t="s">
        <v>91</v>
      </c>
      <c r="AW174" s="11" t="s">
        <v>29</v>
      </c>
      <c r="AX174" s="11" t="s">
        <v>72</v>
      </c>
      <c r="AY174" s="154" t="s">
        <v>207</v>
      </c>
    </row>
    <row r="175" spans="2:65" s="11" customFormat="1" x14ac:dyDescent="0.2">
      <c r="B175" s="152"/>
      <c r="D175" s="153" t="s">
        <v>214</v>
      </c>
      <c r="E175" s="154" t="s">
        <v>1</v>
      </c>
      <c r="F175" s="155" t="s">
        <v>2694</v>
      </c>
      <c r="H175" s="156">
        <v>431.8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72</v>
      </c>
      <c r="AY175" s="154" t="s">
        <v>207</v>
      </c>
    </row>
    <row r="176" spans="2:65" s="14" customFormat="1" x14ac:dyDescent="0.2">
      <c r="B176" s="178"/>
      <c r="D176" s="153" t="s">
        <v>214</v>
      </c>
      <c r="E176" s="179" t="s">
        <v>1</v>
      </c>
      <c r="F176" s="180" t="s">
        <v>243</v>
      </c>
      <c r="H176" s="181">
        <v>3031.6000000000004</v>
      </c>
      <c r="I176" s="182"/>
      <c r="L176" s="178"/>
      <c r="M176" s="183"/>
      <c r="T176" s="184"/>
      <c r="AT176" s="179" t="s">
        <v>214</v>
      </c>
      <c r="AU176" s="179" t="s">
        <v>91</v>
      </c>
      <c r="AV176" s="14" t="s">
        <v>236</v>
      </c>
      <c r="AW176" s="14" t="s">
        <v>29</v>
      </c>
      <c r="AX176" s="14" t="s">
        <v>80</v>
      </c>
      <c r="AY176" s="179" t="s">
        <v>207</v>
      </c>
    </row>
    <row r="177" spans="2:65" s="1" customFormat="1" ht="21.75" customHeight="1" x14ac:dyDescent="0.2">
      <c r="B177" s="137"/>
      <c r="C177" s="138" t="s">
        <v>341</v>
      </c>
      <c r="D177" s="196" t="s">
        <v>208</v>
      </c>
      <c r="E177" s="139" t="s">
        <v>2628</v>
      </c>
      <c r="F177" s="140" t="s">
        <v>2629</v>
      </c>
      <c r="G177" s="141" t="s">
        <v>269</v>
      </c>
      <c r="H177" s="142">
        <v>3031.6</v>
      </c>
      <c r="I177" s="143"/>
      <c r="J177" s="144">
        <f>ROUND(I177*H177,2)</f>
        <v>0</v>
      </c>
      <c r="K177" s="145"/>
      <c r="L177" s="32"/>
      <c r="M177" s="146" t="s">
        <v>1</v>
      </c>
      <c r="N177" s="147" t="s">
        <v>38</v>
      </c>
      <c r="P177" s="148">
        <f>O177*H177</f>
        <v>0</v>
      </c>
      <c r="Q177" s="148">
        <v>0</v>
      </c>
      <c r="R177" s="148">
        <f>Q177*H177</f>
        <v>0</v>
      </c>
      <c r="S177" s="148">
        <v>0</v>
      </c>
      <c r="T177" s="149">
        <f>S177*H177</f>
        <v>0</v>
      </c>
      <c r="AR177" s="150" t="s">
        <v>236</v>
      </c>
      <c r="AT177" s="150" t="s">
        <v>208</v>
      </c>
      <c r="AU177" s="150" t="s">
        <v>91</v>
      </c>
      <c r="AY177" s="17" t="s">
        <v>207</v>
      </c>
      <c r="BE177" s="151">
        <f>IF(N177="základná",J177,0)</f>
        <v>0</v>
      </c>
      <c r="BF177" s="151">
        <f>IF(N177="znížená",J177,0)</f>
        <v>0</v>
      </c>
      <c r="BG177" s="151">
        <f>IF(N177="zákl. prenesená",J177,0)</f>
        <v>0</v>
      </c>
      <c r="BH177" s="151">
        <f>IF(N177="zníž. prenesená",J177,0)</f>
        <v>0</v>
      </c>
      <c r="BI177" s="151">
        <f>IF(N177="nulová",J177,0)</f>
        <v>0</v>
      </c>
      <c r="BJ177" s="17" t="s">
        <v>91</v>
      </c>
      <c r="BK177" s="151">
        <f>ROUND(I177*H177,2)</f>
        <v>0</v>
      </c>
      <c r="BL177" s="17" t="s">
        <v>236</v>
      </c>
      <c r="BM177" s="150" t="s">
        <v>2695</v>
      </c>
    </row>
    <row r="178" spans="2:65" s="1" customFormat="1" ht="19.2" x14ac:dyDescent="0.2">
      <c r="B178" s="32"/>
      <c r="D178" s="153" t="s">
        <v>220</v>
      </c>
      <c r="F178" s="160" t="s">
        <v>446</v>
      </c>
      <c r="I178" s="161"/>
      <c r="L178" s="32"/>
      <c r="M178" s="162"/>
      <c r="T178" s="59"/>
      <c r="AT178" s="17" t="s">
        <v>220</v>
      </c>
      <c r="AU178" s="17" t="s">
        <v>91</v>
      </c>
    </row>
    <row r="179" spans="2:65" s="13" customFormat="1" x14ac:dyDescent="0.2">
      <c r="B179" s="172"/>
      <c r="D179" s="153" t="s">
        <v>214</v>
      </c>
      <c r="E179" s="173" t="s">
        <v>1</v>
      </c>
      <c r="F179" s="174" t="s">
        <v>962</v>
      </c>
      <c r="H179" s="173" t="s">
        <v>1</v>
      </c>
      <c r="I179" s="175"/>
      <c r="L179" s="172"/>
      <c r="M179" s="176"/>
      <c r="T179" s="177"/>
      <c r="AT179" s="173" t="s">
        <v>214</v>
      </c>
      <c r="AU179" s="173" t="s">
        <v>91</v>
      </c>
      <c r="AV179" s="13" t="s">
        <v>80</v>
      </c>
      <c r="AW179" s="13" t="s">
        <v>29</v>
      </c>
      <c r="AX179" s="13" t="s">
        <v>72</v>
      </c>
      <c r="AY179" s="173" t="s">
        <v>207</v>
      </c>
    </row>
    <row r="180" spans="2:65" s="11" customFormat="1" x14ac:dyDescent="0.2">
      <c r="B180" s="152"/>
      <c r="D180" s="153" t="s">
        <v>214</v>
      </c>
      <c r="E180" s="154" t="s">
        <v>1</v>
      </c>
      <c r="F180" s="155" t="s">
        <v>2687</v>
      </c>
      <c r="H180" s="156">
        <v>2599.8000000000002</v>
      </c>
      <c r="I180" s="157"/>
      <c r="L180" s="152"/>
      <c r="M180" s="158"/>
      <c r="T180" s="159"/>
      <c r="AT180" s="154" t="s">
        <v>214</v>
      </c>
      <c r="AU180" s="154" t="s">
        <v>91</v>
      </c>
      <c r="AV180" s="11" t="s">
        <v>91</v>
      </c>
      <c r="AW180" s="11" t="s">
        <v>29</v>
      </c>
      <c r="AX180" s="11" t="s">
        <v>72</v>
      </c>
      <c r="AY180" s="154" t="s">
        <v>207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2694</v>
      </c>
      <c r="H181" s="156">
        <v>431.8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72</v>
      </c>
      <c r="AY181" s="154" t="s">
        <v>207</v>
      </c>
    </row>
    <row r="182" spans="2:65" s="14" customFormat="1" x14ac:dyDescent="0.2">
      <c r="B182" s="178"/>
      <c r="D182" s="153" t="s">
        <v>214</v>
      </c>
      <c r="E182" s="179" t="s">
        <v>1</v>
      </c>
      <c r="F182" s="180" t="s">
        <v>243</v>
      </c>
      <c r="H182" s="181">
        <v>3031.6000000000004</v>
      </c>
      <c r="I182" s="182"/>
      <c r="L182" s="178"/>
      <c r="M182" s="183"/>
      <c r="T182" s="184"/>
      <c r="AT182" s="179" t="s">
        <v>214</v>
      </c>
      <c r="AU182" s="179" t="s">
        <v>91</v>
      </c>
      <c r="AV182" s="14" t="s">
        <v>236</v>
      </c>
      <c r="AW182" s="14" t="s">
        <v>29</v>
      </c>
      <c r="AX182" s="14" t="s">
        <v>80</v>
      </c>
      <c r="AY182" s="179" t="s">
        <v>207</v>
      </c>
    </row>
    <row r="183" spans="2:65" s="1" customFormat="1" ht="24.15" customHeight="1" x14ac:dyDescent="0.2">
      <c r="B183" s="137"/>
      <c r="C183" s="138" t="s">
        <v>344</v>
      </c>
      <c r="D183" s="196" t="s">
        <v>208</v>
      </c>
      <c r="E183" s="139" t="s">
        <v>467</v>
      </c>
      <c r="F183" s="140" t="s">
        <v>468</v>
      </c>
      <c r="G183" s="141" t="s">
        <v>469</v>
      </c>
      <c r="H183" s="142">
        <v>5456.88</v>
      </c>
      <c r="I183" s="143"/>
      <c r="J183" s="144">
        <f>ROUND(I183*H183,2)</f>
        <v>0</v>
      </c>
      <c r="K183" s="145"/>
      <c r="L183" s="32"/>
      <c r="M183" s="146" t="s">
        <v>1</v>
      </c>
      <c r="N183" s="147" t="s">
        <v>38</v>
      </c>
      <c r="P183" s="148">
        <f>O183*H183</f>
        <v>0</v>
      </c>
      <c r="Q183" s="148">
        <v>0</v>
      </c>
      <c r="R183" s="148">
        <f>Q183*H183</f>
        <v>0</v>
      </c>
      <c r="S183" s="148">
        <v>0</v>
      </c>
      <c r="T183" s="149">
        <f>S183*H183</f>
        <v>0</v>
      </c>
      <c r="AR183" s="150" t="s">
        <v>236</v>
      </c>
      <c r="AT183" s="150" t="s">
        <v>208</v>
      </c>
      <c r="AU183" s="150" t="s">
        <v>91</v>
      </c>
      <c r="AY183" s="17" t="s">
        <v>207</v>
      </c>
      <c r="BE183" s="151">
        <f>IF(N183="základná",J183,0)</f>
        <v>0</v>
      </c>
      <c r="BF183" s="151">
        <f>IF(N183="znížená",J183,0)</f>
        <v>0</v>
      </c>
      <c r="BG183" s="151">
        <f>IF(N183="zákl. prenesená",J183,0)</f>
        <v>0</v>
      </c>
      <c r="BH183" s="151">
        <f>IF(N183="zníž. prenesená",J183,0)</f>
        <v>0</v>
      </c>
      <c r="BI183" s="151">
        <f>IF(N183="nulová",J183,0)</f>
        <v>0</v>
      </c>
      <c r="BJ183" s="17" t="s">
        <v>91</v>
      </c>
      <c r="BK183" s="151">
        <f>ROUND(I183*H183,2)</f>
        <v>0</v>
      </c>
      <c r="BL183" s="17" t="s">
        <v>236</v>
      </c>
      <c r="BM183" s="150" t="s">
        <v>2696</v>
      </c>
    </row>
    <row r="184" spans="2:65" s="13" customFormat="1" x14ac:dyDescent="0.2">
      <c r="B184" s="172"/>
      <c r="D184" s="153" t="s">
        <v>214</v>
      </c>
      <c r="E184" s="173" t="s">
        <v>1</v>
      </c>
      <c r="F184" s="174" t="s">
        <v>962</v>
      </c>
      <c r="H184" s="173" t="s">
        <v>1</v>
      </c>
      <c r="I184" s="175"/>
      <c r="L184" s="172"/>
      <c r="M184" s="176"/>
      <c r="T184" s="177"/>
      <c r="AT184" s="173" t="s">
        <v>214</v>
      </c>
      <c r="AU184" s="173" t="s">
        <v>91</v>
      </c>
      <c r="AV184" s="13" t="s">
        <v>80</v>
      </c>
      <c r="AW184" s="13" t="s">
        <v>29</v>
      </c>
      <c r="AX184" s="13" t="s">
        <v>72</v>
      </c>
      <c r="AY184" s="173" t="s">
        <v>207</v>
      </c>
    </row>
    <row r="185" spans="2:65" s="11" customFormat="1" x14ac:dyDescent="0.2">
      <c r="B185" s="152"/>
      <c r="D185" s="153" t="s">
        <v>214</v>
      </c>
      <c r="E185" s="154" t="s">
        <v>1</v>
      </c>
      <c r="F185" s="155" t="s">
        <v>2697</v>
      </c>
      <c r="H185" s="156">
        <v>4679.6400000000003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29</v>
      </c>
      <c r="AX185" s="11" t="s">
        <v>72</v>
      </c>
      <c r="AY185" s="154" t="s">
        <v>207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2698</v>
      </c>
      <c r="H186" s="156">
        <v>777.24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72</v>
      </c>
      <c r="AY186" s="154" t="s">
        <v>207</v>
      </c>
    </row>
    <row r="187" spans="2:65" s="14" customFormat="1" x14ac:dyDescent="0.2">
      <c r="B187" s="178"/>
      <c r="D187" s="153" t="s">
        <v>214</v>
      </c>
      <c r="E187" s="179" t="s">
        <v>1</v>
      </c>
      <c r="F187" s="180" t="s">
        <v>243</v>
      </c>
      <c r="H187" s="181">
        <v>5456.88</v>
      </c>
      <c r="I187" s="182"/>
      <c r="L187" s="178"/>
      <c r="M187" s="183"/>
      <c r="T187" s="184"/>
      <c r="AT187" s="179" t="s">
        <v>214</v>
      </c>
      <c r="AU187" s="179" t="s">
        <v>91</v>
      </c>
      <c r="AV187" s="14" t="s">
        <v>236</v>
      </c>
      <c r="AW187" s="14" t="s">
        <v>29</v>
      </c>
      <c r="AX187" s="14" t="s">
        <v>80</v>
      </c>
      <c r="AY187" s="179" t="s">
        <v>207</v>
      </c>
    </row>
    <row r="188" spans="2:65" s="1" customFormat="1" ht="33" customHeight="1" x14ac:dyDescent="0.2">
      <c r="B188" s="137"/>
      <c r="C188" s="138" t="s">
        <v>348</v>
      </c>
      <c r="D188" s="138" t="s">
        <v>208</v>
      </c>
      <c r="E188" s="139" t="s">
        <v>965</v>
      </c>
      <c r="F188" s="140" t="s">
        <v>966</v>
      </c>
      <c r="G188" s="141" t="s">
        <v>269</v>
      </c>
      <c r="H188" s="142">
        <v>215.9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236</v>
      </c>
      <c r="AT188" s="150" t="s">
        <v>208</v>
      </c>
      <c r="AU188" s="150" t="s">
        <v>91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236</v>
      </c>
      <c r="BM188" s="150" t="s">
        <v>2699</v>
      </c>
    </row>
    <row r="189" spans="2:65" s="11" customFormat="1" x14ac:dyDescent="0.2">
      <c r="B189" s="152"/>
      <c r="D189" s="153" t="s">
        <v>214</v>
      </c>
      <c r="E189" s="154" t="s">
        <v>1</v>
      </c>
      <c r="F189" s="155" t="s">
        <v>2700</v>
      </c>
      <c r="H189" s="156">
        <v>215.9</v>
      </c>
      <c r="I189" s="157"/>
      <c r="L189" s="152"/>
      <c r="M189" s="158"/>
      <c r="T189" s="159"/>
      <c r="AT189" s="154" t="s">
        <v>214</v>
      </c>
      <c r="AU189" s="154" t="s">
        <v>91</v>
      </c>
      <c r="AV189" s="11" t="s">
        <v>91</v>
      </c>
      <c r="AW189" s="11" t="s">
        <v>29</v>
      </c>
      <c r="AX189" s="11" t="s">
        <v>80</v>
      </c>
      <c r="AY189" s="154" t="s">
        <v>207</v>
      </c>
    </row>
    <row r="190" spans="2:65" s="1" customFormat="1" ht="16.5" customHeight="1" x14ac:dyDescent="0.2">
      <c r="B190" s="137"/>
      <c r="C190" s="206" t="s">
        <v>354</v>
      </c>
      <c r="D190" s="206" t="s">
        <v>742</v>
      </c>
      <c r="E190" s="207" t="s">
        <v>1235</v>
      </c>
      <c r="F190" s="208" t="s">
        <v>1236</v>
      </c>
      <c r="G190" s="209" t="s">
        <v>469</v>
      </c>
      <c r="H190" s="210">
        <v>408.05099999999999</v>
      </c>
      <c r="I190" s="211"/>
      <c r="J190" s="212">
        <f>ROUND(I190*H190,2)</f>
        <v>0</v>
      </c>
      <c r="K190" s="213"/>
      <c r="L190" s="214"/>
      <c r="M190" s="215" t="s">
        <v>1</v>
      </c>
      <c r="N190" s="216" t="s">
        <v>38</v>
      </c>
      <c r="P190" s="148">
        <f>O190*H190</f>
        <v>0</v>
      </c>
      <c r="Q190" s="148">
        <v>1</v>
      </c>
      <c r="R190" s="148">
        <f>Q190*H190</f>
        <v>408.05099999999999</v>
      </c>
      <c r="S190" s="148">
        <v>0</v>
      </c>
      <c r="T190" s="149">
        <f>S190*H190</f>
        <v>0</v>
      </c>
      <c r="AR190" s="150" t="s">
        <v>320</v>
      </c>
      <c r="AT190" s="150" t="s">
        <v>742</v>
      </c>
      <c r="AU190" s="150" t="s">
        <v>91</v>
      </c>
      <c r="AY190" s="17" t="s">
        <v>207</v>
      </c>
      <c r="BE190" s="151">
        <f>IF(N190="základná",J190,0)</f>
        <v>0</v>
      </c>
      <c r="BF190" s="151">
        <f>IF(N190="znížená",J190,0)</f>
        <v>0</v>
      </c>
      <c r="BG190" s="151">
        <f>IF(N190="zákl. prenesená",J190,0)</f>
        <v>0</v>
      </c>
      <c r="BH190" s="151">
        <f>IF(N190="zníž. prenesená",J190,0)</f>
        <v>0</v>
      </c>
      <c r="BI190" s="151">
        <f>IF(N190="nulová",J190,0)</f>
        <v>0</v>
      </c>
      <c r="BJ190" s="17" t="s">
        <v>91</v>
      </c>
      <c r="BK190" s="151">
        <f>ROUND(I190*H190,2)</f>
        <v>0</v>
      </c>
      <c r="BL190" s="17" t="s">
        <v>236</v>
      </c>
      <c r="BM190" s="150" t="s">
        <v>2701</v>
      </c>
    </row>
    <row r="191" spans="2:65" s="11" customFormat="1" x14ac:dyDescent="0.2">
      <c r="B191" s="152"/>
      <c r="D191" s="153" t="s">
        <v>214</v>
      </c>
      <c r="F191" s="155" t="s">
        <v>2702</v>
      </c>
      <c r="H191" s="156">
        <v>408.05099999999999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3</v>
      </c>
      <c r="AX191" s="11" t="s">
        <v>80</v>
      </c>
      <c r="AY191" s="154" t="s">
        <v>207</v>
      </c>
    </row>
    <row r="192" spans="2:65" s="1" customFormat="1" ht="33" customHeight="1" x14ac:dyDescent="0.2">
      <c r="B192" s="137"/>
      <c r="C192" s="138" t="s">
        <v>358</v>
      </c>
      <c r="D192" s="138" t="s">
        <v>208</v>
      </c>
      <c r="E192" s="139" t="s">
        <v>965</v>
      </c>
      <c r="F192" s="140" t="s">
        <v>966</v>
      </c>
      <c r="G192" s="141" t="s">
        <v>269</v>
      </c>
      <c r="H192" s="142">
        <v>215.9</v>
      </c>
      <c r="I192" s="143"/>
      <c r="J192" s="144">
        <f>ROUND(I192*H192,2)</f>
        <v>0</v>
      </c>
      <c r="K192" s="145"/>
      <c r="L192" s="32"/>
      <c r="M192" s="146" t="s">
        <v>1</v>
      </c>
      <c r="N192" s="147" t="s">
        <v>38</v>
      </c>
      <c r="P192" s="148">
        <f>O192*H192</f>
        <v>0</v>
      </c>
      <c r="Q192" s="148">
        <v>0</v>
      </c>
      <c r="R192" s="148">
        <f>Q192*H192</f>
        <v>0</v>
      </c>
      <c r="S192" s="148">
        <v>0</v>
      </c>
      <c r="T192" s="149">
        <f>S192*H192</f>
        <v>0</v>
      </c>
      <c r="AR192" s="150" t="s">
        <v>236</v>
      </c>
      <c r="AT192" s="150" t="s">
        <v>208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2703</v>
      </c>
    </row>
    <row r="193" spans="2:65" s="11" customFormat="1" ht="20.399999999999999" x14ac:dyDescent="0.2">
      <c r="B193" s="152"/>
      <c r="D193" s="153" t="s">
        <v>214</v>
      </c>
      <c r="E193" s="154" t="s">
        <v>1</v>
      </c>
      <c r="F193" s="155" t="s">
        <v>2704</v>
      </c>
      <c r="H193" s="156">
        <v>215.9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80</v>
      </c>
      <c r="AY193" s="154" t="s">
        <v>207</v>
      </c>
    </row>
    <row r="194" spans="2:65" s="1" customFormat="1" ht="16.5" customHeight="1" x14ac:dyDescent="0.2">
      <c r="B194" s="137"/>
      <c r="C194" s="206" t="s">
        <v>362</v>
      </c>
      <c r="D194" s="206" t="s">
        <v>742</v>
      </c>
      <c r="E194" s="207" t="s">
        <v>2640</v>
      </c>
      <c r="F194" s="208" t="s">
        <v>2641</v>
      </c>
      <c r="G194" s="209" t="s">
        <v>469</v>
      </c>
      <c r="H194" s="210">
        <v>408.05099999999999</v>
      </c>
      <c r="I194" s="211"/>
      <c r="J194" s="212">
        <f>ROUND(I194*H194,2)</f>
        <v>0</v>
      </c>
      <c r="K194" s="213"/>
      <c r="L194" s="214"/>
      <c r="M194" s="215" t="s">
        <v>1</v>
      </c>
      <c r="N194" s="216" t="s">
        <v>38</v>
      </c>
      <c r="P194" s="148">
        <f>O194*H194</f>
        <v>0</v>
      </c>
      <c r="Q194" s="148">
        <v>1</v>
      </c>
      <c r="R194" s="148">
        <f>Q194*H194</f>
        <v>408.05099999999999</v>
      </c>
      <c r="S194" s="148">
        <v>0</v>
      </c>
      <c r="T194" s="149">
        <f>S194*H194</f>
        <v>0</v>
      </c>
      <c r="AR194" s="150" t="s">
        <v>320</v>
      </c>
      <c r="AT194" s="150" t="s">
        <v>742</v>
      </c>
      <c r="AU194" s="150" t="s">
        <v>91</v>
      </c>
      <c r="AY194" s="17" t="s">
        <v>207</v>
      </c>
      <c r="BE194" s="151">
        <f>IF(N194="základná",J194,0)</f>
        <v>0</v>
      </c>
      <c r="BF194" s="151">
        <f>IF(N194="znížená",J194,0)</f>
        <v>0</v>
      </c>
      <c r="BG194" s="151">
        <f>IF(N194="zákl. prenesená",J194,0)</f>
        <v>0</v>
      </c>
      <c r="BH194" s="151">
        <f>IF(N194="zníž. prenesená",J194,0)</f>
        <v>0</v>
      </c>
      <c r="BI194" s="151">
        <f>IF(N194="nulová",J194,0)</f>
        <v>0</v>
      </c>
      <c r="BJ194" s="17" t="s">
        <v>91</v>
      </c>
      <c r="BK194" s="151">
        <f>ROUND(I194*H194,2)</f>
        <v>0</v>
      </c>
      <c r="BL194" s="17" t="s">
        <v>236</v>
      </c>
      <c r="BM194" s="150" t="s">
        <v>2705</v>
      </c>
    </row>
    <row r="195" spans="2:65" s="11" customFormat="1" x14ac:dyDescent="0.2">
      <c r="B195" s="152"/>
      <c r="D195" s="153" t="s">
        <v>214</v>
      </c>
      <c r="F195" s="155" t="s">
        <v>2702</v>
      </c>
      <c r="H195" s="156">
        <v>408.05099999999999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3</v>
      </c>
      <c r="AX195" s="11" t="s">
        <v>80</v>
      </c>
      <c r="AY195" s="154" t="s">
        <v>207</v>
      </c>
    </row>
    <row r="196" spans="2:65" s="1" customFormat="1" ht="21.75" customHeight="1" x14ac:dyDescent="0.2">
      <c r="B196" s="137"/>
      <c r="C196" s="138" t="s">
        <v>366</v>
      </c>
      <c r="D196" s="193" t="s">
        <v>208</v>
      </c>
      <c r="E196" s="139" t="s">
        <v>977</v>
      </c>
      <c r="F196" s="140" t="s">
        <v>978</v>
      </c>
      <c r="G196" s="141" t="s">
        <v>269</v>
      </c>
      <c r="H196" s="142">
        <v>1859.7</v>
      </c>
      <c r="I196" s="143"/>
      <c r="J196" s="144">
        <f>ROUND(I196*H196,2)</f>
        <v>0</v>
      </c>
      <c r="K196" s="145"/>
      <c r="L196" s="32"/>
      <c r="M196" s="146" t="s">
        <v>1</v>
      </c>
      <c r="N196" s="147" t="s">
        <v>38</v>
      </c>
      <c r="P196" s="148">
        <f>O196*H196</f>
        <v>0</v>
      </c>
      <c r="Q196" s="148">
        <v>0</v>
      </c>
      <c r="R196" s="148">
        <f>Q196*H196</f>
        <v>0</v>
      </c>
      <c r="S196" s="148">
        <v>0</v>
      </c>
      <c r="T196" s="149">
        <f>S196*H196</f>
        <v>0</v>
      </c>
      <c r="AR196" s="150" t="s">
        <v>236</v>
      </c>
      <c r="AT196" s="150" t="s">
        <v>208</v>
      </c>
      <c r="AU196" s="150" t="s">
        <v>91</v>
      </c>
      <c r="AY196" s="17" t="s">
        <v>207</v>
      </c>
      <c r="BE196" s="151">
        <f>IF(N196="základná",J196,0)</f>
        <v>0</v>
      </c>
      <c r="BF196" s="151">
        <f>IF(N196="znížená",J196,0)</f>
        <v>0</v>
      </c>
      <c r="BG196" s="151">
        <f>IF(N196="zákl. prenesená",J196,0)</f>
        <v>0</v>
      </c>
      <c r="BH196" s="151">
        <f>IF(N196="zníž. prenesená",J196,0)</f>
        <v>0</v>
      </c>
      <c r="BI196" s="151">
        <f>IF(N196="nulová",J196,0)</f>
        <v>0</v>
      </c>
      <c r="BJ196" s="17" t="s">
        <v>91</v>
      </c>
      <c r="BK196" s="151">
        <f>ROUND(I196*H196,2)</f>
        <v>0</v>
      </c>
      <c r="BL196" s="17" t="s">
        <v>236</v>
      </c>
      <c r="BM196" s="150" t="s">
        <v>2706</v>
      </c>
    </row>
    <row r="197" spans="2:65" s="1" customFormat="1" ht="19.2" x14ac:dyDescent="0.2">
      <c r="B197" s="32"/>
      <c r="D197" s="153" t="s">
        <v>220</v>
      </c>
      <c r="F197" s="160" t="s">
        <v>1547</v>
      </c>
      <c r="I197" s="161"/>
      <c r="L197" s="32"/>
      <c r="M197" s="162"/>
      <c r="T197" s="59"/>
      <c r="AT197" s="17" t="s">
        <v>220</v>
      </c>
      <c r="AU197" s="17" t="s">
        <v>91</v>
      </c>
    </row>
    <row r="198" spans="2:65" s="11" customFormat="1" x14ac:dyDescent="0.2">
      <c r="B198" s="152"/>
      <c r="D198" s="153" t="s">
        <v>214</v>
      </c>
      <c r="E198" s="154" t="s">
        <v>1</v>
      </c>
      <c r="F198" s="155" t="s">
        <v>2707</v>
      </c>
      <c r="H198" s="156">
        <v>1859.7</v>
      </c>
      <c r="I198" s="157"/>
      <c r="L198" s="152"/>
      <c r="M198" s="158"/>
      <c r="T198" s="159"/>
      <c r="AT198" s="154" t="s">
        <v>214</v>
      </c>
      <c r="AU198" s="154" t="s">
        <v>91</v>
      </c>
      <c r="AV198" s="11" t="s">
        <v>91</v>
      </c>
      <c r="AW198" s="11" t="s">
        <v>29</v>
      </c>
      <c r="AX198" s="11" t="s">
        <v>80</v>
      </c>
      <c r="AY198" s="154" t="s">
        <v>207</v>
      </c>
    </row>
    <row r="199" spans="2:65" s="1" customFormat="1" ht="24.15" customHeight="1" x14ac:dyDescent="0.2">
      <c r="B199" s="137"/>
      <c r="C199" s="138" t="s">
        <v>372</v>
      </c>
      <c r="D199" s="204" t="s">
        <v>208</v>
      </c>
      <c r="E199" s="139" t="s">
        <v>1541</v>
      </c>
      <c r="F199" s="140" t="s">
        <v>1542</v>
      </c>
      <c r="G199" s="141" t="s">
        <v>235</v>
      </c>
      <c r="H199" s="142">
        <v>5895</v>
      </c>
      <c r="I199" s="143"/>
      <c r="J199" s="144">
        <f>ROUND(I199*H199,2)</f>
        <v>0</v>
      </c>
      <c r="K199" s="145"/>
      <c r="L199" s="32"/>
      <c r="M199" s="146" t="s">
        <v>1</v>
      </c>
      <c r="N199" s="147" t="s">
        <v>38</v>
      </c>
      <c r="P199" s="148">
        <f>O199*H199</f>
        <v>0</v>
      </c>
      <c r="Q199" s="148">
        <v>0</v>
      </c>
      <c r="R199" s="148">
        <f>Q199*H199</f>
        <v>0</v>
      </c>
      <c r="S199" s="148">
        <v>0</v>
      </c>
      <c r="T199" s="149">
        <f>S199*H199</f>
        <v>0</v>
      </c>
      <c r="AR199" s="150" t="s">
        <v>236</v>
      </c>
      <c r="AT199" s="150" t="s">
        <v>208</v>
      </c>
      <c r="AU199" s="150" t="s">
        <v>91</v>
      </c>
      <c r="AY199" s="17" t="s">
        <v>207</v>
      </c>
      <c r="BE199" s="151">
        <f>IF(N199="základná",J199,0)</f>
        <v>0</v>
      </c>
      <c r="BF199" s="151">
        <f>IF(N199="znížená",J199,0)</f>
        <v>0</v>
      </c>
      <c r="BG199" s="151">
        <f>IF(N199="zákl. prenesená",J199,0)</f>
        <v>0</v>
      </c>
      <c r="BH199" s="151">
        <f>IF(N199="zníž. prenesená",J199,0)</f>
        <v>0</v>
      </c>
      <c r="BI199" s="151">
        <f>IF(N199="nulová",J199,0)</f>
        <v>0</v>
      </c>
      <c r="BJ199" s="17" t="s">
        <v>91</v>
      </c>
      <c r="BK199" s="151">
        <f>ROUND(I199*H199,2)</f>
        <v>0</v>
      </c>
      <c r="BL199" s="17" t="s">
        <v>236</v>
      </c>
      <c r="BM199" s="150" t="s">
        <v>2708</v>
      </c>
    </row>
    <row r="200" spans="2:65" s="1" customFormat="1" ht="19.2" x14ac:dyDescent="0.2">
      <c r="B200" s="32"/>
      <c r="D200" s="153" t="s">
        <v>220</v>
      </c>
      <c r="F200" s="160" t="s">
        <v>2709</v>
      </c>
      <c r="I200" s="161"/>
      <c r="L200" s="32"/>
      <c r="M200" s="162"/>
      <c r="T200" s="59"/>
      <c r="AT200" s="17" t="s">
        <v>220</v>
      </c>
      <c r="AU200" s="17" t="s">
        <v>91</v>
      </c>
    </row>
    <row r="201" spans="2:65" s="13" customFormat="1" x14ac:dyDescent="0.2">
      <c r="B201" s="172"/>
      <c r="D201" s="153" t="s">
        <v>214</v>
      </c>
      <c r="E201" s="173" t="s">
        <v>1</v>
      </c>
      <c r="F201" s="174" t="s">
        <v>962</v>
      </c>
      <c r="H201" s="173" t="s">
        <v>1</v>
      </c>
      <c r="I201" s="175"/>
      <c r="L201" s="172"/>
      <c r="M201" s="176"/>
      <c r="T201" s="177"/>
      <c r="AT201" s="173" t="s">
        <v>214</v>
      </c>
      <c r="AU201" s="173" t="s">
        <v>91</v>
      </c>
      <c r="AV201" s="13" t="s">
        <v>80</v>
      </c>
      <c r="AW201" s="13" t="s">
        <v>29</v>
      </c>
      <c r="AX201" s="13" t="s">
        <v>72</v>
      </c>
      <c r="AY201" s="173" t="s">
        <v>207</v>
      </c>
    </row>
    <row r="202" spans="2:65" s="11" customFormat="1" ht="20.399999999999999" x14ac:dyDescent="0.2">
      <c r="B202" s="152"/>
      <c r="D202" s="153" t="s">
        <v>214</v>
      </c>
      <c r="E202" s="154" t="s">
        <v>1</v>
      </c>
      <c r="F202" s="155" t="s">
        <v>2710</v>
      </c>
      <c r="H202" s="156">
        <v>5895</v>
      </c>
      <c r="I202" s="157"/>
      <c r="L202" s="152"/>
      <c r="M202" s="158"/>
      <c r="T202" s="159"/>
      <c r="AT202" s="154" t="s">
        <v>214</v>
      </c>
      <c r="AU202" s="154" t="s">
        <v>91</v>
      </c>
      <c r="AV202" s="11" t="s">
        <v>91</v>
      </c>
      <c r="AW202" s="11" t="s">
        <v>29</v>
      </c>
      <c r="AX202" s="11" t="s">
        <v>80</v>
      </c>
      <c r="AY202" s="154" t="s">
        <v>207</v>
      </c>
    </row>
    <row r="203" spans="2:65" s="1" customFormat="1" ht="24.15" customHeight="1" x14ac:dyDescent="0.2">
      <c r="B203" s="137"/>
      <c r="C203" s="138" t="s">
        <v>376</v>
      </c>
      <c r="D203" s="138" t="s">
        <v>208</v>
      </c>
      <c r="E203" s="139" t="s">
        <v>1270</v>
      </c>
      <c r="F203" s="140" t="s">
        <v>1271</v>
      </c>
      <c r="G203" s="141" t="s">
        <v>235</v>
      </c>
      <c r="H203" s="142">
        <v>1625.4</v>
      </c>
      <c r="I203" s="143"/>
      <c r="J203" s="144">
        <f>ROUND(I203*H203,2)</f>
        <v>0</v>
      </c>
      <c r="K203" s="145"/>
      <c r="L203" s="32"/>
      <c r="M203" s="146" t="s">
        <v>1</v>
      </c>
      <c r="N203" s="147" t="s">
        <v>38</v>
      </c>
      <c r="P203" s="148">
        <f>O203*H203</f>
        <v>0</v>
      </c>
      <c r="Q203" s="148">
        <v>0</v>
      </c>
      <c r="R203" s="148">
        <f>Q203*H203</f>
        <v>0</v>
      </c>
      <c r="S203" s="148">
        <v>0</v>
      </c>
      <c r="T203" s="149">
        <f>S203*H203</f>
        <v>0</v>
      </c>
      <c r="AR203" s="150" t="s">
        <v>236</v>
      </c>
      <c r="AT203" s="150" t="s">
        <v>208</v>
      </c>
      <c r="AU203" s="150" t="s">
        <v>91</v>
      </c>
      <c r="AY203" s="17" t="s">
        <v>207</v>
      </c>
      <c r="BE203" s="151">
        <f>IF(N203="základná",J203,0)</f>
        <v>0</v>
      </c>
      <c r="BF203" s="151">
        <f>IF(N203="znížená",J203,0)</f>
        <v>0</v>
      </c>
      <c r="BG203" s="151">
        <f>IF(N203="zákl. prenesená",J203,0)</f>
        <v>0</v>
      </c>
      <c r="BH203" s="151">
        <f>IF(N203="zníž. prenesená",J203,0)</f>
        <v>0</v>
      </c>
      <c r="BI203" s="151">
        <f>IF(N203="nulová",J203,0)</f>
        <v>0</v>
      </c>
      <c r="BJ203" s="17" t="s">
        <v>91</v>
      </c>
      <c r="BK203" s="151">
        <f>ROUND(I203*H203,2)</f>
        <v>0</v>
      </c>
      <c r="BL203" s="17" t="s">
        <v>236</v>
      </c>
      <c r="BM203" s="150" t="s">
        <v>2711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2712</v>
      </c>
      <c r="H204" s="156">
        <v>1625.4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80</v>
      </c>
      <c r="AY204" s="154" t="s">
        <v>207</v>
      </c>
    </row>
    <row r="205" spans="2:65" s="1" customFormat="1" ht="16.5" customHeight="1" x14ac:dyDescent="0.2">
      <c r="B205" s="137"/>
      <c r="C205" s="138" t="s">
        <v>381</v>
      </c>
      <c r="D205" s="138" t="s">
        <v>208</v>
      </c>
      <c r="E205" s="139" t="s">
        <v>1555</v>
      </c>
      <c r="F205" s="140" t="s">
        <v>1556</v>
      </c>
      <c r="G205" s="141" t="s">
        <v>235</v>
      </c>
      <c r="H205" s="142">
        <v>3729.8</v>
      </c>
      <c r="I205" s="143"/>
      <c r="J205" s="144">
        <f>ROUND(I205*H205,2)</f>
        <v>0</v>
      </c>
      <c r="K205" s="145"/>
      <c r="L205" s="32"/>
      <c r="M205" s="146" t="s">
        <v>1</v>
      </c>
      <c r="N205" s="147" t="s">
        <v>38</v>
      </c>
      <c r="P205" s="148">
        <f>O205*H205</f>
        <v>0</v>
      </c>
      <c r="Q205" s="148">
        <v>0</v>
      </c>
      <c r="R205" s="148">
        <f>Q205*H205</f>
        <v>0</v>
      </c>
      <c r="S205" s="148">
        <v>0</v>
      </c>
      <c r="T205" s="149">
        <f>S205*H205</f>
        <v>0</v>
      </c>
      <c r="AR205" s="150" t="s">
        <v>236</v>
      </c>
      <c r="AT205" s="150" t="s">
        <v>208</v>
      </c>
      <c r="AU205" s="150" t="s">
        <v>91</v>
      </c>
      <c r="AY205" s="17" t="s">
        <v>207</v>
      </c>
      <c r="BE205" s="151">
        <f>IF(N205="základná",J205,0)</f>
        <v>0</v>
      </c>
      <c r="BF205" s="151">
        <f>IF(N205="znížená",J205,0)</f>
        <v>0</v>
      </c>
      <c r="BG205" s="151">
        <f>IF(N205="zákl. prenesená",J205,0)</f>
        <v>0</v>
      </c>
      <c r="BH205" s="151">
        <f>IF(N205="zníž. prenesená",J205,0)</f>
        <v>0</v>
      </c>
      <c r="BI205" s="151">
        <f>IF(N205="nulová",J205,0)</f>
        <v>0</v>
      </c>
      <c r="BJ205" s="17" t="s">
        <v>91</v>
      </c>
      <c r="BK205" s="151">
        <f>ROUND(I205*H205,2)</f>
        <v>0</v>
      </c>
      <c r="BL205" s="17" t="s">
        <v>236</v>
      </c>
      <c r="BM205" s="150" t="s">
        <v>2713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2714</v>
      </c>
      <c r="H206" s="156">
        <v>3729.8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80</v>
      </c>
      <c r="AY206" s="154" t="s">
        <v>207</v>
      </c>
    </row>
    <row r="207" spans="2:65" s="10" customFormat="1" ht="22.8" customHeight="1" x14ac:dyDescent="0.25">
      <c r="B207" s="127"/>
      <c r="D207" s="128" t="s">
        <v>71</v>
      </c>
      <c r="E207" s="170" t="s">
        <v>236</v>
      </c>
      <c r="F207" s="170" t="s">
        <v>1000</v>
      </c>
      <c r="I207" s="130"/>
      <c r="J207" s="171">
        <f>BK207</f>
        <v>0</v>
      </c>
      <c r="L207" s="127"/>
      <c r="M207" s="132"/>
      <c r="P207" s="133">
        <f>SUM(P208:P212)</f>
        <v>0</v>
      </c>
      <c r="R207" s="133">
        <f>SUM(R208:R212)</f>
        <v>1.7684479999999998</v>
      </c>
      <c r="T207" s="134">
        <f>SUM(T208:T212)</f>
        <v>0</v>
      </c>
      <c r="AR207" s="128" t="s">
        <v>80</v>
      </c>
      <c r="AT207" s="135" t="s">
        <v>71</v>
      </c>
      <c r="AU207" s="135" t="s">
        <v>80</v>
      </c>
      <c r="AY207" s="128" t="s">
        <v>207</v>
      </c>
      <c r="BK207" s="136">
        <f>SUM(BK208:BK212)</f>
        <v>0</v>
      </c>
    </row>
    <row r="208" spans="2:65" s="1" customFormat="1" ht="37.799999999999997" customHeight="1" x14ac:dyDescent="0.2">
      <c r="B208" s="137"/>
      <c r="C208" s="138" t="s">
        <v>7</v>
      </c>
      <c r="D208" s="138" t="s">
        <v>208</v>
      </c>
      <c r="E208" s="139" t="s">
        <v>2656</v>
      </c>
      <c r="F208" s="140" t="s">
        <v>2657</v>
      </c>
      <c r="G208" s="141" t="s">
        <v>235</v>
      </c>
      <c r="H208" s="142">
        <v>2763.2</v>
      </c>
      <c r="I208" s="143"/>
      <c r="J208" s="144">
        <f>ROUND(I208*H208,2)</f>
        <v>0</v>
      </c>
      <c r="K208" s="145"/>
      <c r="L208" s="32"/>
      <c r="M208" s="146" t="s">
        <v>1</v>
      </c>
      <c r="N208" s="147" t="s">
        <v>38</v>
      </c>
      <c r="P208" s="148">
        <f>O208*H208</f>
        <v>0</v>
      </c>
      <c r="Q208" s="148">
        <v>2.7999999999999998E-4</v>
      </c>
      <c r="R208" s="148">
        <f>Q208*H208</f>
        <v>0.77369599999999983</v>
      </c>
      <c r="S208" s="148">
        <v>0</v>
      </c>
      <c r="T208" s="149">
        <f>S208*H208</f>
        <v>0</v>
      </c>
      <c r="AR208" s="150" t="s">
        <v>236</v>
      </c>
      <c r="AT208" s="150" t="s">
        <v>208</v>
      </c>
      <c r="AU208" s="150" t="s">
        <v>91</v>
      </c>
      <c r="AY208" s="17" t="s">
        <v>207</v>
      </c>
      <c r="BE208" s="151">
        <f>IF(N208="základná",J208,0)</f>
        <v>0</v>
      </c>
      <c r="BF208" s="151">
        <f>IF(N208="znížená",J208,0)</f>
        <v>0</v>
      </c>
      <c r="BG208" s="151">
        <f>IF(N208="zákl. prenesená",J208,0)</f>
        <v>0</v>
      </c>
      <c r="BH208" s="151">
        <f>IF(N208="zníž. prenesená",J208,0)</f>
        <v>0</v>
      </c>
      <c r="BI208" s="151">
        <f>IF(N208="nulová",J208,0)</f>
        <v>0</v>
      </c>
      <c r="BJ208" s="17" t="s">
        <v>91</v>
      </c>
      <c r="BK208" s="151">
        <f>ROUND(I208*H208,2)</f>
        <v>0</v>
      </c>
      <c r="BL208" s="17" t="s">
        <v>236</v>
      </c>
      <c r="BM208" s="150" t="s">
        <v>2715</v>
      </c>
    </row>
    <row r="209" spans="2:65" s="13" customFormat="1" x14ac:dyDescent="0.2">
      <c r="B209" s="172"/>
      <c r="D209" s="153" t="s">
        <v>214</v>
      </c>
      <c r="E209" s="173" t="s">
        <v>1</v>
      </c>
      <c r="F209" s="174" t="s">
        <v>962</v>
      </c>
      <c r="H209" s="173" t="s">
        <v>1</v>
      </c>
      <c r="I209" s="175"/>
      <c r="L209" s="172"/>
      <c r="M209" s="176"/>
      <c r="T209" s="177"/>
      <c r="AT209" s="173" t="s">
        <v>214</v>
      </c>
      <c r="AU209" s="173" t="s">
        <v>91</v>
      </c>
      <c r="AV209" s="13" t="s">
        <v>80</v>
      </c>
      <c r="AW209" s="13" t="s">
        <v>29</v>
      </c>
      <c r="AX209" s="13" t="s">
        <v>72</v>
      </c>
      <c r="AY209" s="173" t="s">
        <v>207</v>
      </c>
    </row>
    <row r="210" spans="2:65" s="11" customFormat="1" ht="20.399999999999999" x14ac:dyDescent="0.2">
      <c r="B210" s="152"/>
      <c r="D210" s="153" t="s">
        <v>214</v>
      </c>
      <c r="E210" s="154" t="s">
        <v>1</v>
      </c>
      <c r="F210" s="155" t="s">
        <v>2716</v>
      </c>
      <c r="H210" s="156">
        <v>2763.2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80</v>
      </c>
      <c r="AY210" s="154" t="s">
        <v>207</v>
      </c>
    </row>
    <row r="211" spans="2:65" s="1" customFormat="1" ht="16.5" customHeight="1" x14ac:dyDescent="0.2">
      <c r="B211" s="137"/>
      <c r="C211" s="206" t="s">
        <v>388</v>
      </c>
      <c r="D211" s="206" t="s">
        <v>742</v>
      </c>
      <c r="E211" s="207" t="s">
        <v>2660</v>
      </c>
      <c r="F211" s="208" t="s">
        <v>2661</v>
      </c>
      <c r="G211" s="209" t="s">
        <v>235</v>
      </c>
      <c r="H211" s="210">
        <v>3315.84</v>
      </c>
      <c r="I211" s="211"/>
      <c r="J211" s="212">
        <f>ROUND(I211*H211,2)</f>
        <v>0</v>
      </c>
      <c r="K211" s="213"/>
      <c r="L211" s="214"/>
      <c r="M211" s="215" t="s">
        <v>1</v>
      </c>
      <c r="N211" s="216" t="s">
        <v>38</v>
      </c>
      <c r="P211" s="148">
        <f>O211*H211</f>
        <v>0</v>
      </c>
      <c r="Q211" s="148">
        <v>2.9999999999999997E-4</v>
      </c>
      <c r="R211" s="148">
        <f>Q211*H211</f>
        <v>0.99475199999999997</v>
      </c>
      <c r="S211" s="148">
        <v>0</v>
      </c>
      <c r="T211" s="149">
        <f>S211*H211</f>
        <v>0</v>
      </c>
      <c r="AR211" s="150" t="s">
        <v>320</v>
      </c>
      <c r="AT211" s="150" t="s">
        <v>742</v>
      </c>
      <c r="AU211" s="150" t="s">
        <v>91</v>
      </c>
      <c r="AY211" s="17" t="s">
        <v>207</v>
      </c>
      <c r="BE211" s="151">
        <f>IF(N211="základná",J211,0)</f>
        <v>0</v>
      </c>
      <c r="BF211" s="151">
        <f>IF(N211="znížená",J211,0)</f>
        <v>0</v>
      </c>
      <c r="BG211" s="151">
        <f>IF(N211="zákl. prenesená",J211,0)</f>
        <v>0</v>
      </c>
      <c r="BH211" s="151">
        <f>IF(N211="zníž. prenesená",J211,0)</f>
        <v>0</v>
      </c>
      <c r="BI211" s="151">
        <f>IF(N211="nulová",J211,0)</f>
        <v>0</v>
      </c>
      <c r="BJ211" s="17" t="s">
        <v>91</v>
      </c>
      <c r="BK211" s="151">
        <f>ROUND(I211*H211,2)</f>
        <v>0</v>
      </c>
      <c r="BL211" s="17" t="s">
        <v>236</v>
      </c>
      <c r="BM211" s="150" t="s">
        <v>2717</v>
      </c>
    </row>
    <row r="212" spans="2:65" s="11" customFormat="1" x14ac:dyDescent="0.2">
      <c r="B212" s="152"/>
      <c r="D212" s="153" t="s">
        <v>214</v>
      </c>
      <c r="F212" s="155" t="s">
        <v>2718</v>
      </c>
      <c r="H212" s="156">
        <v>3315.84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3</v>
      </c>
      <c r="AX212" s="11" t="s">
        <v>80</v>
      </c>
      <c r="AY212" s="154" t="s">
        <v>207</v>
      </c>
    </row>
    <row r="213" spans="2:65" s="10" customFormat="1" ht="25.95" customHeight="1" x14ac:dyDescent="0.25">
      <c r="B213" s="127"/>
      <c r="D213" s="128" t="s">
        <v>71</v>
      </c>
      <c r="E213" s="129" t="s">
        <v>204</v>
      </c>
      <c r="F213" s="129" t="s">
        <v>205</v>
      </c>
      <c r="I213" s="130"/>
      <c r="J213" s="131">
        <f>BK213</f>
        <v>0</v>
      </c>
      <c r="L213" s="127"/>
      <c r="M213" s="132"/>
      <c r="P213" s="133">
        <f>SUM(P214:P215)</f>
        <v>0</v>
      </c>
      <c r="R213" s="133">
        <f>SUM(R214:R215)</f>
        <v>0</v>
      </c>
      <c r="T213" s="134">
        <f>SUM(T214:T215)</f>
        <v>0</v>
      </c>
      <c r="AR213" s="128" t="s">
        <v>206</v>
      </c>
      <c r="AT213" s="135" t="s">
        <v>71</v>
      </c>
      <c r="AU213" s="135" t="s">
        <v>72</v>
      </c>
      <c r="AY213" s="128" t="s">
        <v>207</v>
      </c>
      <c r="BK213" s="136">
        <f>SUM(BK214:BK215)</f>
        <v>0</v>
      </c>
    </row>
    <row r="214" spans="2:65" s="1" customFormat="1" ht="49.05" customHeight="1" x14ac:dyDescent="0.2">
      <c r="B214" s="137"/>
      <c r="C214" s="138" t="s">
        <v>391</v>
      </c>
      <c r="D214" s="138" t="s">
        <v>208</v>
      </c>
      <c r="E214" s="139" t="s">
        <v>918</v>
      </c>
      <c r="F214" s="140" t="s">
        <v>919</v>
      </c>
      <c r="G214" s="141" t="s">
        <v>211</v>
      </c>
      <c r="H214" s="142">
        <v>1</v>
      </c>
      <c r="I214" s="143"/>
      <c r="J214" s="144">
        <f>ROUND(I214*H214,2)</f>
        <v>0</v>
      </c>
      <c r="K214" s="145"/>
      <c r="L214" s="32"/>
      <c r="M214" s="146" t="s">
        <v>1</v>
      </c>
      <c r="N214" s="147" t="s">
        <v>38</v>
      </c>
      <c r="P214" s="148">
        <f>O214*H214</f>
        <v>0</v>
      </c>
      <c r="Q214" s="148">
        <v>0</v>
      </c>
      <c r="R214" s="148">
        <f>Q214*H214</f>
        <v>0</v>
      </c>
      <c r="S214" s="148">
        <v>0</v>
      </c>
      <c r="T214" s="149">
        <f>S214*H214</f>
        <v>0</v>
      </c>
      <c r="AR214" s="150" t="s">
        <v>212</v>
      </c>
      <c r="AT214" s="150" t="s">
        <v>208</v>
      </c>
      <c r="AU214" s="150" t="s">
        <v>80</v>
      </c>
      <c r="AY214" s="17" t="s">
        <v>207</v>
      </c>
      <c r="BE214" s="151">
        <f>IF(N214="základná",J214,0)</f>
        <v>0</v>
      </c>
      <c r="BF214" s="151">
        <f>IF(N214="znížená",J214,0)</f>
        <v>0</v>
      </c>
      <c r="BG214" s="151">
        <f>IF(N214="zákl. prenesená",J214,0)</f>
        <v>0</v>
      </c>
      <c r="BH214" s="151">
        <f>IF(N214="zníž. prenesená",J214,0)</f>
        <v>0</v>
      </c>
      <c r="BI214" s="151">
        <f>IF(N214="nulová",J214,0)</f>
        <v>0</v>
      </c>
      <c r="BJ214" s="17" t="s">
        <v>91</v>
      </c>
      <c r="BK214" s="151">
        <f>ROUND(I214*H214,2)</f>
        <v>0</v>
      </c>
      <c r="BL214" s="17" t="s">
        <v>212</v>
      </c>
      <c r="BM214" s="150" t="s">
        <v>2719</v>
      </c>
    </row>
    <row r="215" spans="2:65" s="1" customFormat="1" ht="44.25" customHeight="1" x14ac:dyDescent="0.2">
      <c r="B215" s="137"/>
      <c r="C215" s="138" t="s">
        <v>396</v>
      </c>
      <c r="D215" s="138" t="s">
        <v>208</v>
      </c>
      <c r="E215" s="139" t="s">
        <v>621</v>
      </c>
      <c r="F215" s="140" t="s">
        <v>622</v>
      </c>
      <c r="G215" s="141" t="s">
        <v>211</v>
      </c>
      <c r="H215" s="142">
        <v>1</v>
      </c>
      <c r="I215" s="143"/>
      <c r="J215" s="144">
        <f>ROUND(I215*H215,2)</f>
        <v>0</v>
      </c>
      <c r="K215" s="145"/>
      <c r="L215" s="32"/>
      <c r="M215" s="199" t="s">
        <v>1</v>
      </c>
      <c r="N215" s="200" t="s">
        <v>38</v>
      </c>
      <c r="O215" s="201"/>
      <c r="P215" s="202">
        <f>O215*H215</f>
        <v>0</v>
      </c>
      <c r="Q215" s="202">
        <v>0</v>
      </c>
      <c r="R215" s="202">
        <f>Q215*H215</f>
        <v>0</v>
      </c>
      <c r="S215" s="202">
        <v>0</v>
      </c>
      <c r="T215" s="203">
        <f>S215*H215</f>
        <v>0</v>
      </c>
      <c r="AR215" s="150" t="s">
        <v>212</v>
      </c>
      <c r="AT215" s="150" t="s">
        <v>208</v>
      </c>
      <c r="AU215" s="150" t="s">
        <v>80</v>
      </c>
      <c r="AY215" s="17" t="s">
        <v>207</v>
      </c>
      <c r="BE215" s="151">
        <f>IF(N215="základná",J215,0)</f>
        <v>0</v>
      </c>
      <c r="BF215" s="151">
        <f>IF(N215="znížená",J215,0)</f>
        <v>0</v>
      </c>
      <c r="BG215" s="151">
        <f>IF(N215="zákl. prenesená",J215,0)</f>
        <v>0</v>
      </c>
      <c r="BH215" s="151">
        <f>IF(N215="zníž. prenesená",J215,0)</f>
        <v>0</v>
      </c>
      <c r="BI215" s="151">
        <f>IF(N215="nulová",J215,0)</f>
        <v>0</v>
      </c>
      <c r="BJ215" s="17" t="s">
        <v>91</v>
      </c>
      <c r="BK215" s="151">
        <f>ROUND(I215*H215,2)</f>
        <v>0</v>
      </c>
      <c r="BL215" s="17" t="s">
        <v>212</v>
      </c>
      <c r="BM215" s="150" t="s">
        <v>2720</v>
      </c>
    </row>
    <row r="216" spans="2:65" s="1" customFormat="1" ht="6.9" customHeight="1" x14ac:dyDescent="0.2">
      <c r="B216" s="47"/>
      <c r="C216" s="48"/>
      <c r="D216" s="48"/>
      <c r="E216" s="48"/>
      <c r="F216" s="48"/>
      <c r="G216" s="48"/>
      <c r="H216" s="48"/>
      <c r="I216" s="48"/>
      <c r="J216" s="48"/>
      <c r="K216" s="48"/>
      <c r="L216" s="32"/>
    </row>
  </sheetData>
  <autoFilter ref="C123:K215" xr:uid="{00000000-0009-0000-0000-00000C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227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125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2585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2721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ROUND((SUM(BE124:BE226)),  2)</f>
        <v>0</v>
      </c>
      <c r="G35" s="100"/>
      <c r="H35" s="100"/>
      <c r="I35" s="101">
        <v>0.23</v>
      </c>
      <c r="J35" s="99">
        <f>ROUND(((SUM(BE124:BE226))*I35),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ROUND((SUM(BF124:BF226)),  2)</f>
        <v>0</v>
      </c>
      <c r="I36" s="102">
        <v>0.23</v>
      </c>
      <c r="J36" s="89">
        <f>ROUND(((SUM(BF124:BF226))*I36),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ROUND((SUM(BG124:BG226)),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ROUND((SUM(BH124:BH226)),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ROUND((SUM(BI124:BI226)),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2585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2.08.3 - SO 2.08.3 - Odvodnenie komunikácií so vsakovacími a odparovacími priekopami - vetva C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J218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J224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2585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30" customHeight="1" x14ac:dyDescent="0.2">
      <c r="B116" s="32"/>
      <c r="E116" s="239" t="str">
        <f>E11</f>
        <v>SO 2.08.3 - SO 2.08.3 - Odvodnenie komunikácií so vsakovacími a odparovacími priekopami - vetva C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P125+P224</f>
        <v>0</v>
      </c>
      <c r="Q124" s="56"/>
      <c r="R124" s="124">
        <f>R125+R224</f>
        <v>378.44799999999998</v>
      </c>
      <c r="S124" s="56"/>
      <c r="T124" s="125">
        <f>T125+T224</f>
        <v>0</v>
      </c>
      <c r="AT124" s="17" t="s">
        <v>71</v>
      </c>
      <c r="AU124" s="17" t="s">
        <v>190</v>
      </c>
      <c r="BK124" s="126">
        <f>BK125+BK224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P126+P218</f>
        <v>0</v>
      </c>
      <c r="R125" s="133">
        <f>R126+R218</f>
        <v>378.44799999999998</v>
      </c>
      <c r="T125" s="134">
        <f>T126+T218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BK126+BK218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SUM(P127:P217)</f>
        <v>0</v>
      </c>
      <c r="R126" s="133">
        <f>SUM(R127:R217)</f>
        <v>378</v>
      </c>
      <c r="T126" s="134">
        <f>SUM(T127:T217)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SUM(BK127:BK217)</f>
        <v>0</v>
      </c>
    </row>
    <row r="127" spans="2:65" s="1" customFormat="1" ht="33" customHeight="1" x14ac:dyDescent="0.2">
      <c r="B127" s="137"/>
      <c r="C127" s="138" t="s">
        <v>80</v>
      </c>
      <c r="D127" s="194" t="s">
        <v>208</v>
      </c>
      <c r="E127" s="139" t="s">
        <v>2587</v>
      </c>
      <c r="F127" s="140" t="s">
        <v>2588</v>
      </c>
      <c r="G127" s="141" t="s">
        <v>269</v>
      </c>
      <c r="H127" s="142">
        <v>686.9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2722</v>
      </c>
    </row>
    <row r="128" spans="2:65" s="13" customFormat="1" x14ac:dyDescent="0.2">
      <c r="B128" s="172"/>
      <c r="D128" s="153" t="s">
        <v>214</v>
      </c>
      <c r="E128" s="173" t="s">
        <v>1</v>
      </c>
      <c r="F128" s="174" t="s">
        <v>1063</v>
      </c>
      <c r="H128" s="173" t="s">
        <v>1</v>
      </c>
      <c r="I128" s="175"/>
      <c r="L128" s="172"/>
      <c r="M128" s="176"/>
      <c r="T128" s="177"/>
      <c r="AT128" s="173" t="s">
        <v>214</v>
      </c>
      <c r="AU128" s="173" t="s">
        <v>91</v>
      </c>
      <c r="AV128" s="13" t="s">
        <v>80</v>
      </c>
      <c r="AW128" s="13" t="s">
        <v>29</v>
      </c>
      <c r="AX128" s="13" t="s">
        <v>72</v>
      </c>
      <c r="AY128" s="173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2723</v>
      </c>
      <c r="H129" s="156">
        <v>686.9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80</v>
      </c>
      <c r="AY129" s="154" t="s">
        <v>207</v>
      </c>
    </row>
    <row r="130" spans="2:65" s="1" customFormat="1" ht="37.799999999999997" customHeight="1" x14ac:dyDescent="0.2">
      <c r="B130" s="137"/>
      <c r="C130" s="138" t="s">
        <v>91</v>
      </c>
      <c r="D130" s="194" t="s">
        <v>208</v>
      </c>
      <c r="E130" s="139" t="s">
        <v>431</v>
      </c>
      <c r="F130" s="140" t="s">
        <v>432</v>
      </c>
      <c r="G130" s="141" t="s">
        <v>269</v>
      </c>
      <c r="H130" s="142">
        <v>686.9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2724</v>
      </c>
    </row>
    <row r="131" spans="2:65" s="1" customFormat="1" ht="28.8" x14ac:dyDescent="0.2">
      <c r="B131" s="32"/>
      <c r="D131" s="153" t="s">
        <v>220</v>
      </c>
      <c r="F131" s="160" t="s">
        <v>2725</v>
      </c>
      <c r="I131" s="161"/>
      <c r="L131" s="32"/>
      <c r="M131" s="162"/>
      <c r="T131" s="59"/>
      <c r="AT131" s="17" t="s">
        <v>220</v>
      </c>
      <c r="AU131" s="17" t="s">
        <v>91</v>
      </c>
    </row>
    <row r="132" spans="2:65" s="13" customFormat="1" x14ac:dyDescent="0.2">
      <c r="B132" s="172"/>
      <c r="D132" s="153" t="s">
        <v>214</v>
      </c>
      <c r="E132" s="173" t="s">
        <v>1</v>
      </c>
      <c r="F132" s="174" t="s">
        <v>1063</v>
      </c>
      <c r="H132" s="173" t="s">
        <v>1</v>
      </c>
      <c r="I132" s="175"/>
      <c r="L132" s="172"/>
      <c r="M132" s="176"/>
      <c r="T132" s="177"/>
      <c r="AT132" s="173" t="s">
        <v>214</v>
      </c>
      <c r="AU132" s="173" t="s">
        <v>91</v>
      </c>
      <c r="AV132" s="13" t="s">
        <v>80</v>
      </c>
      <c r="AW132" s="13" t="s">
        <v>29</v>
      </c>
      <c r="AX132" s="13" t="s">
        <v>72</v>
      </c>
      <c r="AY132" s="173" t="s">
        <v>207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2726</v>
      </c>
      <c r="H133" s="156">
        <v>686.9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1.75" customHeight="1" x14ac:dyDescent="0.2">
      <c r="B134" s="137"/>
      <c r="C134" s="138" t="s">
        <v>275</v>
      </c>
      <c r="D134" s="194" t="s">
        <v>208</v>
      </c>
      <c r="E134" s="139" t="s">
        <v>437</v>
      </c>
      <c r="F134" s="140" t="s">
        <v>438</v>
      </c>
      <c r="G134" s="141" t="s">
        <v>269</v>
      </c>
      <c r="H134" s="142">
        <v>686.9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2727</v>
      </c>
    </row>
    <row r="135" spans="2:65" s="1" customFormat="1" ht="28.8" x14ac:dyDescent="0.2">
      <c r="B135" s="32"/>
      <c r="D135" s="153" t="s">
        <v>220</v>
      </c>
      <c r="F135" s="160" t="s">
        <v>683</v>
      </c>
      <c r="I135" s="161"/>
      <c r="L135" s="32"/>
      <c r="M135" s="162"/>
      <c r="T135" s="59"/>
      <c r="AT135" s="17" t="s">
        <v>220</v>
      </c>
      <c r="AU135" s="17" t="s">
        <v>91</v>
      </c>
    </row>
    <row r="136" spans="2:65" s="13" customFormat="1" x14ac:dyDescent="0.2">
      <c r="B136" s="172"/>
      <c r="D136" s="153" t="s">
        <v>214</v>
      </c>
      <c r="E136" s="173" t="s">
        <v>1</v>
      </c>
      <c r="F136" s="174" t="s">
        <v>1063</v>
      </c>
      <c r="H136" s="173" t="s">
        <v>1</v>
      </c>
      <c r="I136" s="175"/>
      <c r="L136" s="172"/>
      <c r="M136" s="176"/>
      <c r="T136" s="177"/>
      <c r="AT136" s="173" t="s">
        <v>214</v>
      </c>
      <c r="AU136" s="173" t="s">
        <v>91</v>
      </c>
      <c r="AV136" s="13" t="s">
        <v>80</v>
      </c>
      <c r="AW136" s="13" t="s">
        <v>29</v>
      </c>
      <c r="AX136" s="13" t="s">
        <v>72</v>
      </c>
      <c r="AY136" s="173" t="s">
        <v>207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2728</v>
      </c>
      <c r="H137" s="156">
        <v>686.9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3" customHeight="1" x14ac:dyDescent="0.2">
      <c r="B138" s="137"/>
      <c r="C138" s="138" t="s">
        <v>236</v>
      </c>
      <c r="D138" s="226" t="s">
        <v>208</v>
      </c>
      <c r="E138" s="139" t="s">
        <v>2587</v>
      </c>
      <c r="F138" s="140" t="s">
        <v>2588</v>
      </c>
      <c r="G138" s="141" t="s">
        <v>269</v>
      </c>
      <c r="H138" s="142">
        <v>279.3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2729</v>
      </c>
    </row>
    <row r="139" spans="2:65" s="13" customFormat="1" x14ac:dyDescent="0.2">
      <c r="B139" s="172"/>
      <c r="D139" s="153" t="s">
        <v>214</v>
      </c>
      <c r="E139" s="173" t="s">
        <v>1</v>
      </c>
      <c r="F139" s="174" t="s">
        <v>1063</v>
      </c>
      <c r="H139" s="173" t="s">
        <v>1</v>
      </c>
      <c r="I139" s="175"/>
      <c r="L139" s="172"/>
      <c r="M139" s="176"/>
      <c r="T139" s="177"/>
      <c r="AT139" s="173" t="s">
        <v>214</v>
      </c>
      <c r="AU139" s="173" t="s">
        <v>91</v>
      </c>
      <c r="AV139" s="13" t="s">
        <v>80</v>
      </c>
      <c r="AW139" s="13" t="s">
        <v>29</v>
      </c>
      <c r="AX139" s="13" t="s">
        <v>72</v>
      </c>
      <c r="AY139" s="173" t="s">
        <v>207</v>
      </c>
    </row>
    <row r="140" spans="2:65" s="11" customFormat="1" ht="20.399999999999999" x14ac:dyDescent="0.2">
      <c r="B140" s="152"/>
      <c r="D140" s="153" t="s">
        <v>214</v>
      </c>
      <c r="E140" s="154" t="s">
        <v>1</v>
      </c>
      <c r="F140" s="155" t="s">
        <v>2730</v>
      </c>
      <c r="H140" s="156">
        <v>279.3</v>
      </c>
      <c r="I140" s="157"/>
      <c r="L140" s="152"/>
      <c r="M140" s="158"/>
      <c r="T140" s="159"/>
      <c r="AT140" s="154" t="s">
        <v>214</v>
      </c>
      <c r="AU140" s="154" t="s">
        <v>91</v>
      </c>
      <c r="AV140" s="11" t="s">
        <v>91</v>
      </c>
      <c r="AW140" s="11" t="s">
        <v>29</v>
      </c>
      <c r="AX140" s="11" t="s">
        <v>80</v>
      </c>
      <c r="AY140" s="154" t="s">
        <v>207</v>
      </c>
    </row>
    <row r="141" spans="2:65" s="1" customFormat="1" ht="24.15" customHeight="1" x14ac:dyDescent="0.2">
      <c r="B141" s="137"/>
      <c r="C141" s="138" t="s">
        <v>206</v>
      </c>
      <c r="D141" s="226" t="s">
        <v>208</v>
      </c>
      <c r="E141" s="139" t="s">
        <v>414</v>
      </c>
      <c r="F141" s="140" t="s">
        <v>415</v>
      </c>
      <c r="G141" s="141" t="s">
        <v>269</v>
      </c>
      <c r="H141" s="142">
        <v>279.3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2731</v>
      </c>
    </row>
    <row r="142" spans="2:65" s="1" customFormat="1" ht="19.2" x14ac:dyDescent="0.2">
      <c r="B142" s="32"/>
      <c r="D142" s="153" t="s">
        <v>220</v>
      </c>
      <c r="F142" s="160" t="s">
        <v>2732</v>
      </c>
      <c r="I142" s="161"/>
      <c r="L142" s="32"/>
      <c r="M142" s="162"/>
      <c r="T142" s="59"/>
      <c r="AT142" s="17" t="s">
        <v>220</v>
      </c>
      <c r="AU142" s="17" t="s">
        <v>91</v>
      </c>
    </row>
    <row r="143" spans="2:65" s="13" customFormat="1" x14ac:dyDescent="0.2">
      <c r="B143" s="172"/>
      <c r="D143" s="153" t="s">
        <v>214</v>
      </c>
      <c r="E143" s="173" t="s">
        <v>1</v>
      </c>
      <c r="F143" s="174" t="s">
        <v>1063</v>
      </c>
      <c r="H143" s="173" t="s">
        <v>1</v>
      </c>
      <c r="I143" s="175"/>
      <c r="L143" s="172"/>
      <c r="M143" s="176"/>
      <c r="T143" s="177"/>
      <c r="AT143" s="173" t="s">
        <v>214</v>
      </c>
      <c r="AU143" s="173" t="s">
        <v>91</v>
      </c>
      <c r="AV143" s="13" t="s">
        <v>80</v>
      </c>
      <c r="AW143" s="13" t="s">
        <v>29</v>
      </c>
      <c r="AX143" s="13" t="s">
        <v>72</v>
      </c>
      <c r="AY143" s="173" t="s">
        <v>207</v>
      </c>
    </row>
    <row r="144" spans="2:65" s="11" customFormat="1" ht="20.399999999999999" x14ac:dyDescent="0.2">
      <c r="B144" s="152"/>
      <c r="D144" s="153" t="s">
        <v>214</v>
      </c>
      <c r="E144" s="154" t="s">
        <v>1</v>
      </c>
      <c r="F144" s="155" t="s">
        <v>2733</v>
      </c>
      <c r="H144" s="156">
        <v>279.3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37.799999999999997" customHeight="1" x14ac:dyDescent="0.2">
      <c r="B145" s="137"/>
      <c r="C145" s="138" t="s">
        <v>311</v>
      </c>
      <c r="D145" s="226" t="s">
        <v>208</v>
      </c>
      <c r="E145" s="139" t="s">
        <v>431</v>
      </c>
      <c r="F145" s="140" t="s">
        <v>432</v>
      </c>
      <c r="G145" s="141" t="s">
        <v>269</v>
      </c>
      <c r="H145" s="142">
        <v>279.3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2734</v>
      </c>
    </row>
    <row r="146" spans="2:65" s="1" customFormat="1" ht="28.8" x14ac:dyDescent="0.2">
      <c r="B146" s="32"/>
      <c r="D146" s="153" t="s">
        <v>220</v>
      </c>
      <c r="F146" s="160" t="s">
        <v>2725</v>
      </c>
      <c r="I146" s="161"/>
      <c r="L146" s="32"/>
      <c r="M146" s="162"/>
      <c r="T146" s="59"/>
      <c r="AT146" s="17" t="s">
        <v>220</v>
      </c>
      <c r="AU146" s="17" t="s">
        <v>91</v>
      </c>
    </row>
    <row r="147" spans="2:65" s="13" customFormat="1" x14ac:dyDescent="0.2">
      <c r="B147" s="172"/>
      <c r="D147" s="153" t="s">
        <v>214</v>
      </c>
      <c r="E147" s="173" t="s">
        <v>1</v>
      </c>
      <c r="F147" s="174" t="s">
        <v>1063</v>
      </c>
      <c r="H147" s="173" t="s">
        <v>1</v>
      </c>
      <c r="I147" s="175"/>
      <c r="L147" s="172"/>
      <c r="M147" s="176"/>
      <c r="T147" s="177"/>
      <c r="AT147" s="173" t="s">
        <v>214</v>
      </c>
      <c r="AU147" s="173" t="s">
        <v>91</v>
      </c>
      <c r="AV147" s="13" t="s">
        <v>80</v>
      </c>
      <c r="AW147" s="13" t="s">
        <v>29</v>
      </c>
      <c r="AX147" s="13" t="s">
        <v>72</v>
      </c>
      <c r="AY147" s="173" t="s">
        <v>207</v>
      </c>
    </row>
    <row r="148" spans="2:65" s="11" customFormat="1" ht="20.399999999999999" x14ac:dyDescent="0.2">
      <c r="B148" s="152"/>
      <c r="D148" s="153" t="s">
        <v>214</v>
      </c>
      <c r="E148" s="154" t="s">
        <v>1</v>
      </c>
      <c r="F148" s="155" t="s">
        <v>2733</v>
      </c>
      <c r="H148" s="156">
        <v>279.3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21.75" customHeight="1" x14ac:dyDescent="0.2">
      <c r="B149" s="137"/>
      <c r="C149" s="138" t="s">
        <v>316</v>
      </c>
      <c r="D149" s="226" t="s">
        <v>208</v>
      </c>
      <c r="E149" s="139" t="s">
        <v>437</v>
      </c>
      <c r="F149" s="140" t="s">
        <v>438</v>
      </c>
      <c r="G149" s="141" t="s">
        <v>269</v>
      </c>
      <c r="H149" s="142">
        <v>279.3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</v>
      </c>
      <c r="R149" s="148">
        <f>Q149*H149</f>
        <v>0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2735</v>
      </c>
    </row>
    <row r="150" spans="2:65" s="1" customFormat="1" ht="28.8" x14ac:dyDescent="0.2">
      <c r="B150" s="32"/>
      <c r="D150" s="153" t="s">
        <v>220</v>
      </c>
      <c r="F150" s="160" t="s">
        <v>683</v>
      </c>
      <c r="I150" s="161"/>
      <c r="L150" s="32"/>
      <c r="M150" s="162"/>
      <c r="T150" s="59"/>
      <c r="AT150" s="17" t="s">
        <v>220</v>
      </c>
      <c r="AU150" s="17" t="s">
        <v>91</v>
      </c>
    </row>
    <row r="151" spans="2:65" s="13" customFormat="1" x14ac:dyDescent="0.2">
      <c r="B151" s="172"/>
      <c r="D151" s="153" t="s">
        <v>214</v>
      </c>
      <c r="E151" s="173" t="s">
        <v>1</v>
      </c>
      <c r="F151" s="174" t="s">
        <v>1063</v>
      </c>
      <c r="H151" s="173" t="s">
        <v>1</v>
      </c>
      <c r="I151" s="175"/>
      <c r="L151" s="172"/>
      <c r="M151" s="176"/>
      <c r="T151" s="177"/>
      <c r="AT151" s="173" t="s">
        <v>214</v>
      </c>
      <c r="AU151" s="173" t="s">
        <v>91</v>
      </c>
      <c r="AV151" s="13" t="s">
        <v>80</v>
      </c>
      <c r="AW151" s="13" t="s">
        <v>29</v>
      </c>
      <c r="AX151" s="13" t="s">
        <v>72</v>
      </c>
      <c r="AY151" s="173" t="s">
        <v>207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2736</v>
      </c>
      <c r="H152" s="156">
        <v>279.3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24.15" customHeight="1" x14ac:dyDescent="0.2">
      <c r="B153" s="137"/>
      <c r="C153" s="138" t="s">
        <v>320</v>
      </c>
      <c r="D153" s="193" t="s">
        <v>208</v>
      </c>
      <c r="E153" s="139" t="s">
        <v>1459</v>
      </c>
      <c r="F153" s="140" t="s">
        <v>2603</v>
      </c>
      <c r="G153" s="141" t="s">
        <v>269</v>
      </c>
      <c r="H153" s="142">
        <v>200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2737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2738</v>
      </c>
      <c r="H154" s="156">
        <v>200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24.15" customHeight="1" x14ac:dyDescent="0.2">
      <c r="B155" s="137"/>
      <c r="C155" s="138" t="s">
        <v>324</v>
      </c>
      <c r="D155" s="193" t="s">
        <v>208</v>
      </c>
      <c r="E155" s="139" t="s">
        <v>689</v>
      </c>
      <c r="F155" s="140" t="s">
        <v>2606</v>
      </c>
      <c r="G155" s="141" t="s">
        <v>269</v>
      </c>
      <c r="H155" s="142">
        <v>66.667000000000002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2739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2740</v>
      </c>
      <c r="H156" s="156">
        <v>66.667000000000002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24.15" customHeight="1" x14ac:dyDescent="0.2">
      <c r="B157" s="137"/>
      <c r="C157" s="138" t="s">
        <v>330</v>
      </c>
      <c r="D157" s="138" t="s">
        <v>208</v>
      </c>
      <c r="E157" s="139" t="s">
        <v>1459</v>
      </c>
      <c r="F157" s="140" t="s">
        <v>2603</v>
      </c>
      <c r="G157" s="141" t="s">
        <v>269</v>
      </c>
      <c r="H157" s="142">
        <v>808.7</v>
      </c>
      <c r="I157" s="143"/>
      <c r="J157" s="144">
        <f>ROUND(I157*H157,2)</f>
        <v>0</v>
      </c>
      <c r="K157" s="145"/>
      <c r="L157" s="32"/>
      <c r="M157" s="146" t="s">
        <v>1</v>
      </c>
      <c r="N157" s="147" t="s">
        <v>38</v>
      </c>
      <c r="P157" s="148">
        <f>O157*H157</f>
        <v>0</v>
      </c>
      <c r="Q157" s="148">
        <v>0</v>
      </c>
      <c r="R157" s="148">
        <f>Q157*H157</f>
        <v>0</v>
      </c>
      <c r="S157" s="148">
        <v>0</v>
      </c>
      <c r="T157" s="149">
        <f>S157*H157</f>
        <v>0</v>
      </c>
      <c r="AR157" s="150" t="s">
        <v>236</v>
      </c>
      <c r="AT157" s="150" t="s">
        <v>208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2741</v>
      </c>
    </row>
    <row r="158" spans="2:65" s="11" customFormat="1" x14ac:dyDescent="0.2">
      <c r="B158" s="152"/>
      <c r="D158" s="153" t="s">
        <v>214</v>
      </c>
      <c r="E158" s="154" t="s">
        <v>1</v>
      </c>
      <c r="F158" s="155" t="s">
        <v>2742</v>
      </c>
      <c r="H158" s="156">
        <v>808.7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29</v>
      </c>
      <c r="AX158" s="11" t="s">
        <v>80</v>
      </c>
      <c r="AY158" s="154" t="s">
        <v>207</v>
      </c>
    </row>
    <row r="159" spans="2:65" s="1" customFormat="1" ht="24.15" customHeight="1" x14ac:dyDescent="0.2">
      <c r="B159" s="137"/>
      <c r="C159" s="138" t="s">
        <v>334</v>
      </c>
      <c r="D159" s="138" t="s">
        <v>208</v>
      </c>
      <c r="E159" s="139" t="s">
        <v>689</v>
      </c>
      <c r="F159" s="140" t="s">
        <v>2606</v>
      </c>
      <c r="G159" s="141" t="s">
        <v>269</v>
      </c>
      <c r="H159" s="142">
        <v>269.56700000000001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2743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2744</v>
      </c>
      <c r="H160" s="156">
        <v>269.56700000000001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37.799999999999997" customHeight="1" x14ac:dyDescent="0.2">
      <c r="B161" s="137"/>
      <c r="C161" s="138" t="s">
        <v>337</v>
      </c>
      <c r="D161" s="204" t="s">
        <v>208</v>
      </c>
      <c r="E161" s="139" t="s">
        <v>431</v>
      </c>
      <c r="F161" s="140" t="s">
        <v>432</v>
      </c>
      <c r="G161" s="141" t="s">
        <v>269</v>
      </c>
      <c r="H161" s="142">
        <v>808.7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2745</v>
      </c>
    </row>
    <row r="162" spans="2:65" s="1" customFormat="1" ht="28.8" x14ac:dyDescent="0.2">
      <c r="B162" s="32"/>
      <c r="D162" s="153" t="s">
        <v>220</v>
      </c>
      <c r="F162" s="160" t="s">
        <v>2615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3" customFormat="1" x14ac:dyDescent="0.2">
      <c r="B163" s="172"/>
      <c r="D163" s="153" t="s">
        <v>214</v>
      </c>
      <c r="E163" s="173" t="s">
        <v>1</v>
      </c>
      <c r="F163" s="174" t="s">
        <v>1063</v>
      </c>
      <c r="H163" s="173" t="s">
        <v>1</v>
      </c>
      <c r="I163" s="175"/>
      <c r="L163" s="172"/>
      <c r="M163" s="176"/>
      <c r="T163" s="177"/>
      <c r="AT163" s="173" t="s">
        <v>214</v>
      </c>
      <c r="AU163" s="173" t="s">
        <v>91</v>
      </c>
      <c r="AV163" s="13" t="s">
        <v>80</v>
      </c>
      <c r="AW163" s="13" t="s">
        <v>29</v>
      </c>
      <c r="AX163" s="13" t="s">
        <v>72</v>
      </c>
      <c r="AY163" s="173" t="s">
        <v>207</v>
      </c>
    </row>
    <row r="164" spans="2:65" s="11" customFormat="1" x14ac:dyDescent="0.2">
      <c r="B164" s="152"/>
      <c r="D164" s="153" t="s">
        <v>214</v>
      </c>
      <c r="E164" s="154" t="s">
        <v>1</v>
      </c>
      <c r="F164" s="155" t="s">
        <v>2746</v>
      </c>
      <c r="H164" s="156">
        <v>808.7</v>
      </c>
      <c r="I164" s="157"/>
      <c r="L164" s="152"/>
      <c r="M164" s="158"/>
      <c r="T164" s="159"/>
      <c r="AT164" s="154" t="s">
        <v>214</v>
      </c>
      <c r="AU164" s="154" t="s">
        <v>91</v>
      </c>
      <c r="AV164" s="11" t="s">
        <v>91</v>
      </c>
      <c r="AW164" s="11" t="s">
        <v>29</v>
      </c>
      <c r="AX164" s="11" t="s">
        <v>80</v>
      </c>
      <c r="AY164" s="154" t="s">
        <v>207</v>
      </c>
    </row>
    <row r="165" spans="2:65" s="1" customFormat="1" ht="21.75" customHeight="1" x14ac:dyDescent="0.2">
      <c r="B165" s="137"/>
      <c r="C165" s="138" t="s">
        <v>341</v>
      </c>
      <c r="D165" s="204" t="s">
        <v>208</v>
      </c>
      <c r="E165" s="139" t="s">
        <v>2617</v>
      </c>
      <c r="F165" s="140" t="s">
        <v>2618</v>
      </c>
      <c r="G165" s="141" t="s">
        <v>269</v>
      </c>
      <c r="H165" s="142">
        <v>808.7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2747</v>
      </c>
    </row>
    <row r="166" spans="2:65" s="1" customFormat="1" ht="38.4" x14ac:dyDescent="0.2">
      <c r="B166" s="32"/>
      <c r="D166" s="153" t="s">
        <v>220</v>
      </c>
      <c r="F166" s="160" t="s">
        <v>2748</v>
      </c>
      <c r="I166" s="161"/>
      <c r="L166" s="32"/>
      <c r="M166" s="162"/>
      <c r="T166" s="59"/>
      <c r="AT166" s="17" t="s">
        <v>220</v>
      </c>
      <c r="AU166" s="17" t="s">
        <v>91</v>
      </c>
    </row>
    <row r="167" spans="2:65" s="13" customFormat="1" x14ac:dyDescent="0.2">
      <c r="B167" s="172"/>
      <c r="D167" s="153" t="s">
        <v>214</v>
      </c>
      <c r="E167" s="173" t="s">
        <v>1</v>
      </c>
      <c r="F167" s="174" t="s">
        <v>1063</v>
      </c>
      <c r="H167" s="173" t="s">
        <v>1</v>
      </c>
      <c r="I167" s="175"/>
      <c r="L167" s="172"/>
      <c r="M167" s="176"/>
      <c r="T167" s="177"/>
      <c r="AT167" s="173" t="s">
        <v>214</v>
      </c>
      <c r="AU167" s="173" t="s">
        <v>91</v>
      </c>
      <c r="AV167" s="13" t="s">
        <v>80</v>
      </c>
      <c r="AW167" s="13" t="s">
        <v>29</v>
      </c>
      <c r="AX167" s="13" t="s">
        <v>72</v>
      </c>
      <c r="AY167" s="173" t="s">
        <v>207</v>
      </c>
    </row>
    <row r="168" spans="2:65" s="11" customFormat="1" ht="20.399999999999999" x14ac:dyDescent="0.2">
      <c r="B168" s="152"/>
      <c r="D168" s="153" t="s">
        <v>214</v>
      </c>
      <c r="E168" s="154" t="s">
        <v>1</v>
      </c>
      <c r="F168" s="155" t="s">
        <v>2749</v>
      </c>
      <c r="H168" s="156">
        <v>808.7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80</v>
      </c>
      <c r="AY168" s="154" t="s">
        <v>207</v>
      </c>
    </row>
    <row r="169" spans="2:65" s="1" customFormat="1" ht="24.15" customHeight="1" x14ac:dyDescent="0.2">
      <c r="B169" s="137"/>
      <c r="C169" s="138" t="s">
        <v>344</v>
      </c>
      <c r="D169" s="193" t="s">
        <v>208</v>
      </c>
      <c r="E169" s="139" t="s">
        <v>414</v>
      </c>
      <c r="F169" s="140" t="s">
        <v>415</v>
      </c>
      <c r="G169" s="141" t="s">
        <v>269</v>
      </c>
      <c r="H169" s="142">
        <v>200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236</v>
      </c>
      <c r="AT169" s="150" t="s">
        <v>208</v>
      </c>
      <c r="AU169" s="150" t="s">
        <v>91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236</v>
      </c>
      <c r="BM169" s="150" t="s">
        <v>2750</v>
      </c>
    </row>
    <row r="170" spans="2:65" s="1" customFormat="1" ht="19.2" x14ac:dyDescent="0.2">
      <c r="B170" s="32"/>
      <c r="D170" s="153" t="s">
        <v>220</v>
      </c>
      <c r="F170" s="160" t="s">
        <v>446</v>
      </c>
      <c r="I170" s="161"/>
      <c r="L170" s="32"/>
      <c r="M170" s="162"/>
      <c r="T170" s="59"/>
      <c r="AT170" s="17" t="s">
        <v>220</v>
      </c>
      <c r="AU170" s="17" t="s">
        <v>91</v>
      </c>
    </row>
    <row r="171" spans="2:65" s="13" customFormat="1" x14ac:dyDescent="0.2">
      <c r="B171" s="172"/>
      <c r="D171" s="153" t="s">
        <v>214</v>
      </c>
      <c r="E171" s="173" t="s">
        <v>1</v>
      </c>
      <c r="F171" s="174" t="s">
        <v>1063</v>
      </c>
      <c r="H171" s="173" t="s">
        <v>1</v>
      </c>
      <c r="I171" s="175"/>
      <c r="L171" s="172"/>
      <c r="M171" s="176"/>
      <c r="T171" s="177"/>
      <c r="AT171" s="173" t="s">
        <v>214</v>
      </c>
      <c r="AU171" s="173" t="s">
        <v>91</v>
      </c>
      <c r="AV171" s="13" t="s">
        <v>80</v>
      </c>
      <c r="AW171" s="13" t="s">
        <v>29</v>
      </c>
      <c r="AX171" s="13" t="s">
        <v>72</v>
      </c>
      <c r="AY171" s="173" t="s">
        <v>207</v>
      </c>
    </row>
    <row r="172" spans="2:65" s="11" customFormat="1" x14ac:dyDescent="0.2">
      <c r="B172" s="152"/>
      <c r="D172" s="153" t="s">
        <v>214</v>
      </c>
      <c r="E172" s="154" t="s">
        <v>1</v>
      </c>
      <c r="F172" s="155" t="s">
        <v>2751</v>
      </c>
      <c r="H172" s="156">
        <v>200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29</v>
      </c>
      <c r="AX172" s="11" t="s">
        <v>80</v>
      </c>
      <c r="AY172" s="154" t="s">
        <v>207</v>
      </c>
    </row>
    <row r="173" spans="2:65" s="1" customFormat="1" ht="37.799999999999997" customHeight="1" x14ac:dyDescent="0.2">
      <c r="B173" s="137"/>
      <c r="C173" s="138" t="s">
        <v>348</v>
      </c>
      <c r="D173" s="193" t="s">
        <v>208</v>
      </c>
      <c r="E173" s="139" t="s">
        <v>2293</v>
      </c>
      <c r="F173" s="140" t="s">
        <v>2294</v>
      </c>
      <c r="G173" s="141" t="s">
        <v>269</v>
      </c>
      <c r="H173" s="142">
        <v>200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2752</v>
      </c>
    </row>
    <row r="174" spans="2:65" s="1" customFormat="1" ht="19.2" x14ac:dyDescent="0.2">
      <c r="B174" s="32"/>
      <c r="D174" s="153" t="s">
        <v>220</v>
      </c>
      <c r="F174" s="160" t="s">
        <v>446</v>
      </c>
      <c r="I174" s="161"/>
      <c r="L174" s="32"/>
      <c r="M174" s="162"/>
      <c r="T174" s="59"/>
      <c r="AT174" s="17" t="s">
        <v>220</v>
      </c>
      <c r="AU174" s="17" t="s">
        <v>91</v>
      </c>
    </row>
    <row r="175" spans="2:65" s="13" customFormat="1" x14ac:dyDescent="0.2">
      <c r="B175" s="172"/>
      <c r="D175" s="153" t="s">
        <v>214</v>
      </c>
      <c r="E175" s="173" t="s">
        <v>1</v>
      </c>
      <c r="F175" s="174" t="s">
        <v>1063</v>
      </c>
      <c r="H175" s="173" t="s">
        <v>1</v>
      </c>
      <c r="I175" s="175"/>
      <c r="L175" s="172"/>
      <c r="M175" s="176"/>
      <c r="T175" s="177"/>
      <c r="AT175" s="173" t="s">
        <v>214</v>
      </c>
      <c r="AU175" s="173" t="s">
        <v>91</v>
      </c>
      <c r="AV175" s="13" t="s">
        <v>80</v>
      </c>
      <c r="AW175" s="13" t="s">
        <v>29</v>
      </c>
      <c r="AX175" s="13" t="s">
        <v>72</v>
      </c>
      <c r="AY175" s="173" t="s">
        <v>207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2751</v>
      </c>
      <c r="H176" s="156">
        <v>200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72</v>
      </c>
      <c r="AY176" s="154" t="s">
        <v>207</v>
      </c>
    </row>
    <row r="177" spans="2:65" s="14" customFormat="1" x14ac:dyDescent="0.2">
      <c r="B177" s="178"/>
      <c r="D177" s="153" t="s">
        <v>214</v>
      </c>
      <c r="E177" s="179" t="s">
        <v>1</v>
      </c>
      <c r="F177" s="180" t="s">
        <v>243</v>
      </c>
      <c r="H177" s="181">
        <v>200</v>
      </c>
      <c r="I177" s="182"/>
      <c r="L177" s="178"/>
      <c r="M177" s="183"/>
      <c r="T177" s="184"/>
      <c r="AT177" s="179" t="s">
        <v>214</v>
      </c>
      <c r="AU177" s="179" t="s">
        <v>91</v>
      </c>
      <c r="AV177" s="14" t="s">
        <v>236</v>
      </c>
      <c r="AW177" s="14" t="s">
        <v>29</v>
      </c>
      <c r="AX177" s="14" t="s">
        <v>80</v>
      </c>
      <c r="AY177" s="179" t="s">
        <v>207</v>
      </c>
    </row>
    <row r="178" spans="2:65" s="1" customFormat="1" ht="44.25" customHeight="1" x14ac:dyDescent="0.2">
      <c r="B178" s="137"/>
      <c r="C178" s="138" t="s">
        <v>354</v>
      </c>
      <c r="D178" s="193" t="s">
        <v>208</v>
      </c>
      <c r="E178" s="139" t="s">
        <v>2298</v>
      </c>
      <c r="F178" s="140" t="s">
        <v>2299</v>
      </c>
      <c r="G178" s="141" t="s">
        <v>269</v>
      </c>
      <c r="H178" s="142">
        <v>4400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2753</v>
      </c>
    </row>
    <row r="179" spans="2:65" s="1" customFormat="1" ht="19.2" x14ac:dyDescent="0.2">
      <c r="B179" s="32"/>
      <c r="D179" s="153" t="s">
        <v>220</v>
      </c>
      <c r="F179" s="160" t="s">
        <v>639</v>
      </c>
      <c r="I179" s="161"/>
      <c r="L179" s="32"/>
      <c r="M179" s="162"/>
      <c r="T179" s="59"/>
      <c r="AT179" s="17" t="s">
        <v>220</v>
      </c>
      <c r="AU179" s="17" t="s">
        <v>91</v>
      </c>
    </row>
    <row r="180" spans="2:65" s="13" customFormat="1" x14ac:dyDescent="0.2">
      <c r="B180" s="172"/>
      <c r="D180" s="153" t="s">
        <v>214</v>
      </c>
      <c r="E180" s="173" t="s">
        <v>1</v>
      </c>
      <c r="F180" s="174" t="s">
        <v>1063</v>
      </c>
      <c r="H180" s="173" t="s">
        <v>1</v>
      </c>
      <c r="I180" s="175"/>
      <c r="L180" s="172"/>
      <c r="M180" s="176"/>
      <c r="T180" s="177"/>
      <c r="AT180" s="173" t="s">
        <v>214</v>
      </c>
      <c r="AU180" s="173" t="s">
        <v>91</v>
      </c>
      <c r="AV180" s="13" t="s">
        <v>80</v>
      </c>
      <c r="AW180" s="13" t="s">
        <v>29</v>
      </c>
      <c r="AX180" s="13" t="s">
        <v>72</v>
      </c>
      <c r="AY180" s="173" t="s">
        <v>207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2754</v>
      </c>
      <c r="H181" s="156">
        <v>4400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24.15" customHeight="1" x14ac:dyDescent="0.2">
      <c r="B182" s="137"/>
      <c r="C182" s="138" t="s">
        <v>358</v>
      </c>
      <c r="D182" s="193" t="s">
        <v>208</v>
      </c>
      <c r="E182" s="139" t="s">
        <v>462</v>
      </c>
      <c r="F182" s="140" t="s">
        <v>463</v>
      </c>
      <c r="G182" s="141" t="s">
        <v>269</v>
      </c>
      <c r="H182" s="142">
        <v>200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2755</v>
      </c>
    </row>
    <row r="183" spans="2:65" s="1" customFormat="1" ht="19.2" x14ac:dyDescent="0.2">
      <c r="B183" s="32"/>
      <c r="D183" s="153" t="s">
        <v>220</v>
      </c>
      <c r="F183" s="160" t="s">
        <v>446</v>
      </c>
      <c r="I183" s="161"/>
      <c r="L183" s="32"/>
      <c r="M183" s="162"/>
      <c r="T183" s="59"/>
      <c r="AT183" s="17" t="s">
        <v>220</v>
      </c>
      <c r="AU183" s="17" t="s">
        <v>91</v>
      </c>
    </row>
    <row r="184" spans="2:65" s="13" customFormat="1" x14ac:dyDescent="0.2">
      <c r="B184" s="172"/>
      <c r="D184" s="153" t="s">
        <v>214</v>
      </c>
      <c r="E184" s="173" t="s">
        <v>1</v>
      </c>
      <c r="F184" s="174" t="s">
        <v>1063</v>
      </c>
      <c r="H184" s="173" t="s">
        <v>1</v>
      </c>
      <c r="I184" s="175"/>
      <c r="L184" s="172"/>
      <c r="M184" s="176"/>
      <c r="T184" s="177"/>
      <c r="AT184" s="173" t="s">
        <v>214</v>
      </c>
      <c r="AU184" s="173" t="s">
        <v>91</v>
      </c>
      <c r="AV184" s="13" t="s">
        <v>80</v>
      </c>
      <c r="AW184" s="13" t="s">
        <v>29</v>
      </c>
      <c r="AX184" s="13" t="s">
        <v>72</v>
      </c>
      <c r="AY184" s="173" t="s">
        <v>207</v>
      </c>
    </row>
    <row r="185" spans="2:65" s="11" customFormat="1" x14ac:dyDescent="0.2">
      <c r="B185" s="152"/>
      <c r="D185" s="153" t="s">
        <v>214</v>
      </c>
      <c r="E185" s="154" t="s">
        <v>1</v>
      </c>
      <c r="F185" s="155" t="s">
        <v>2751</v>
      </c>
      <c r="H185" s="156">
        <v>200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29</v>
      </c>
      <c r="AX185" s="11" t="s">
        <v>72</v>
      </c>
      <c r="AY185" s="154" t="s">
        <v>207</v>
      </c>
    </row>
    <row r="186" spans="2:65" s="14" customFormat="1" x14ac:dyDescent="0.2">
      <c r="B186" s="178"/>
      <c r="D186" s="153" t="s">
        <v>214</v>
      </c>
      <c r="E186" s="179" t="s">
        <v>1</v>
      </c>
      <c r="F186" s="180" t="s">
        <v>243</v>
      </c>
      <c r="H186" s="181">
        <v>200</v>
      </c>
      <c r="I186" s="182"/>
      <c r="L186" s="178"/>
      <c r="M186" s="183"/>
      <c r="T186" s="184"/>
      <c r="AT186" s="179" t="s">
        <v>214</v>
      </c>
      <c r="AU186" s="179" t="s">
        <v>91</v>
      </c>
      <c r="AV186" s="14" t="s">
        <v>236</v>
      </c>
      <c r="AW186" s="14" t="s">
        <v>29</v>
      </c>
      <c r="AX186" s="14" t="s">
        <v>80</v>
      </c>
      <c r="AY186" s="179" t="s">
        <v>207</v>
      </c>
    </row>
    <row r="187" spans="2:65" s="1" customFormat="1" ht="21.75" customHeight="1" x14ac:dyDescent="0.2">
      <c r="B187" s="137"/>
      <c r="C187" s="138" t="s">
        <v>362</v>
      </c>
      <c r="D187" s="204" t="s">
        <v>208</v>
      </c>
      <c r="E187" s="139" t="s">
        <v>2756</v>
      </c>
      <c r="F187" s="140" t="s">
        <v>2757</v>
      </c>
      <c r="G187" s="141" t="s">
        <v>269</v>
      </c>
      <c r="H187" s="142">
        <v>200</v>
      </c>
      <c r="I187" s="143"/>
      <c r="J187" s="144">
        <f>ROUND(I187*H187,2)</f>
        <v>0</v>
      </c>
      <c r="K187" s="145"/>
      <c r="L187" s="32"/>
      <c r="M187" s="146" t="s">
        <v>1</v>
      </c>
      <c r="N187" s="147" t="s">
        <v>38</v>
      </c>
      <c r="P187" s="148">
        <f>O187*H187</f>
        <v>0</v>
      </c>
      <c r="Q187" s="148">
        <v>0</v>
      </c>
      <c r="R187" s="148">
        <f>Q187*H187</f>
        <v>0</v>
      </c>
      <c r="S187" s="148">
        <v>0</v>
      </c>
      <c r="T187" s="149">
        <f>S187*H187</f>
        <v>0</v>
      </c>
      <c r="AR187" s="150" t="s">
        <v>236</v>
      </c>
      <c r="AT187" s="150" t="s">
        <v>208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2758</v>
      </c>
    </row>
    <row r="188" spans="2:65" s="1" customFormat="1" ht="19.2" x14ac:dyDescent="0.2">
      <c r="B188" s="32"/>
      <c r="D188" s="153" t="s">
        <v>220</v>
      </c>
      <c r="F188" s="160" t="s">
        <v>446</v>
      </c>
      <c r="I188" s="161"/>
      <c r="L188" s="32"/>
      <c r="M188" s="162"/>
      <c r="T188" s="59"/>
      <c r="AT188" s="17" t="s">
        <v>220</v>
      </c>
      <c r="AU188" s="17" t="s">
        <v>91</v>
      </c>
    </row>
    <row r="189" spans="2:65" s="13" customFormat="1" x14ac:dyDescent="0.2">
      <c r="B189" s="172"/>
      <c r="D189" s="153" t="s">
        <v>214</v>
      </c>
      <c r="E189" s="173" t="s">
        <v>1</v>
      </c>
      <c r="F189" s="174" t="s">
        <v>1063</v>
      </c>
      <c r="H189" s="173" t="s">
        <v>1</v>
      </c>
      <c r="I189" s="175"/>
      <c r="L189" s="172"/>
      <c r="M189" s="176"/>
      <c r="T189" s="177"/>
      <c r="AT189" s="173" t="s">
        <v>214</v>
      </c>
      <c r="AU189" s="173" t="s">
        <v>91</v>
      </c>
      <c r="AV189" s="13" t="s">
        <v>80</v>
      </c>
      <c r="AW189" s="13" t="s">
        <v>29</v>
      </c>
      <c r="AX189" s="13" t="s">
        <v>72</v>
      </c>
      <c r="AY189" s="173" t="s">
        <v>207</v>
      </c>
    </row>
    <row r="190" spans="2:65" s="11" customFormat="1" x14ac:dyDescent="0.2">
      <c r="B190" s="152"/>
      <c r="D190" s="153" t="s">
        <v>214</v>
      </c>
      <c r="E190" s="154" t="s">
        <v>1</v>
      </c>
      <c r="F190" s="155" t="s">
        <v>2759</v>
      </c>
      <c r="H190" s="156">
        <v>200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72</v>
      </c>
      <c r="AY190" s="154" t="s">
        <v>207</v>
      </c>
    </row>
    <row r="191" spans="2:65" s="14" customFormat="1" x14ac:dyDescent="0.2">
      <c r="B191" s="178"/>
      <c r="D191" s="153" t="s">
        <v>214</v>
      </c>
      <c r="E191" s="179" t="s">
        <v>1</v>
      </c>
      <c r="F191" s="180" t="s">
        <v>243</v>
      </c>
      <c r="H191" s="181">
        <v>200</v>
      </c>
      <c r="I191" s="182"/>
      <c r="L191" s="178"/>
      <c r="M191" s="183"/>
      <c r="T191" s="184"/>
      <c r="AT191" s="179" t="s">
        <v>214</v>
      </c>
      <c r="AU191" s="179" t="s">
        <v>91</v>
      </c>
      <c r="AV191" s="14" t="s">
        <v>236</v>
      </c>
      <c r="AW191" s="14" t="s">
        <v>29</v>
      </c>
      <c r="AX191" s="14" t="s">
        <v>80</v>
      </c>
      <c r="AY191" s="179" t="s">
        <v>207</v>
      </c>
    </row>
    <row r="192" spans="2:65" s="1" customFormat="1" ht="24.15" customHeight="1" x14ac:dyDescent="0.2">
      <c r="B192" s="137"/>
      <c r="C192" s="138" t="s">
        <v>366</v>
      </c>
      <c r="D192" s="138" t="s">
        <v>208</v>
      </c>
      <c r="E192" s="139" t="s">
        <v>467</v>
      </c>
      <c r="F192" s="140" t="s">
        <v>468</v>
      </c>
      <c r="G192" s="141" t="s">
        <v>469</v>
      </c>
      <c r="H192" s="142">
        <v>360</v>
      </c>
      <c r="I192" s="143"/>
      <c r="J192" s="144">
        <f>ROUND(I192*H192,2)</f>
        <v>0</v>
      </c>
      <c r="K192" s="145"/>
      <c r="L192" s="32"/>
      <c r="M192" s="146" t="s">
        <v>1</v>
      </c>
      <c r="N192" s="147" t="s">
        <v>38</v>
      </c>
      <c r="P192" s="148">
        <f>O192*H192</f>
        <v>0</v>
      </c>
      <c r="Q192" s="148">
        <v>0</v>
      </c>
      <c r="R192" s="148">
        <f>Q192*H192</f>
        <v>0</v>
      </c>
      <c r="S192" s="148">
        <v>0</v>
      </c>
      <c r="T192" s="149">
        <f>S192*H192</f>
        <v>0</v>
      </c>
      <c r="AR192" s="150" t="s">
        <v>236</v>
      </c>
      <c r="AT192" s="150" t="s">
        <v>208</v>
      </c>
      <c r="AU192" s="150" t="s">
        <v>91</v>
      </c>
      <c r="AY192" s="17" t="s">
        <v>207</v>
      </c>
      <c r="BE192" s="151">
        <f>IF(N192="základná",J192,0)</f>
        <v>0</v>
      </c>
      <c r="BF192" s="151">
        <f>IF(N192="znížená",J192,0)</f>
        <v>0</v>
      </c>
      <c r="BG192" s="151">
        <f>IF(N192="zákl. prenesená",J192,0)</f>
        <v>0</v>
      </c>
      <c r="BH192" s="151">
        <f>IF(N192="zníž. prenesená",J192,0)</f>
        <v>0</v>
      </c>
      <c r="BI192" s="151">
        <f>IF(N192="nulová",J192,0)</f>
        <v>0</v>
      </c>
      <c r="BJ192" s="17" t="s">
        <v>91</v>
      </c>
      <c r="BK192" s="151">
        <f>ROUND(I192*H192,2)</f>
        <v>0</v>
      </c>
      <c r="BL192" s="17" t="s">
        <v>236</v>
      </c>
      <c r="BM192" s="150" t="s">
        <v>2760</v>
      </c>
    </row>
    <row r="193" spans="2:65" s="11" customFormat="1" x14ac:dyDescent="0.2">
      <c r="B193" s="152"/>
      <c r="D193" s="153" t="s">
        <v>214</v>
      </c>
      <c r="E193" s="154" t="s">
        <v>1</v>
      </c>
      <c r="F193" s="155" t="s">
        <v>2761</v>
      </c>
      <c r="H193" s="156">
        <v>360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72</v>
      </c>
      <c r="AY193" s="154" t="s">
        <v>207</v>
      </c>
    </row>
    <row r="194" spans="2:65" s="14" customFormat="1" x14ac:dyDescent="0.2">
      <c r="B194" s="178"/>
      <c r="D194" s="153" t="s">
        <v>214</v>
      </c>
      <c r="E194" s="179" t="s">
        <v>1</v>
      </c>
      <c r="F194" s="180" t="s">
        <v>243</v>
      </c>
      <c r="H194" s="181">
        <v>360</v>
      </c>
      <c r="I194" s="182"/>
      <c r="L194" s="178"/>
      <c r="M194" s="183"/>
      <c r="T194" s="184"/>
      <c r="AT194" s="179" t="s">
        <v>214</v>
      </c>
      <c r="AU194" s="179" t="s">
        <v>91</v>
      </c>
      <c r="AV194" s="14" t="s">
        <v>236</v>
      </c>
      <c r="AW194" s="14" t="s">
        <v>29</v>
      </c>
      <c r="AX194" s="14" t="s">
        <v>80</v>
      </c>
      <c r="AY194" s="179" t="s">
        <v>207</v>
      </c>
    </row>
    <row r="195" spans="2:65" s="1" customFormat="1" ht="33" customHeight="1" x14ac:dyDescent="0.2">
      <c r="B195" s="137"/>
      <c r="C195" s="138" t="s">
        <v>372</v>
      </c>
      <c r="D195" s="138" t="s">
        <v>208</v>
      </c>
      <c r="E195" s="139" t="s">
        <v>965</v>
      </c>
      <c r="F195" s="140" t="s">
        <v>966</v>
      </c>
      <c r="G195" s="141" t="s">
        <v>269</v>
      </c>
      <c r="H195" s="142">
        <v>100</v>
      </c>
      <c r="I195" s="143"/>
      <c r="J195" s="144">
        <f>ROUND(I195*H195,2)</f>
        <v>0</v>
      </c>
      <c r="K195" s="145"/>
      <c r="L195" s="32"/>
      <c r="M195" s="146" t="s">
        <v>1</v>
      </c>
      <c r="N195" s="147" t="s">
        <v>38</v>
      </c>
      <c r="P195" s="148">
        <f>O195*H195</f>
        <v>0</v>
      </c>
      <c r="Q195" s="148">
        <v>0</v>
      </c>
      <c r="R195" s="148">
        <f>Q195*H195</f>
        <v>0</v>
      </c>
      <c r="S195" s="148">
        <v>0</v>
      </c>
      <c r="T195" s="149">
        <f>S195*H195</f>
        <v>0</v>
      </c>
      <c r="AR195" s="150" t="s">
        <v>236</v>
      </c>
      <c r="AT195" s="150" t="s">
        <v>208</v>
      </c>
      <c r="AU195" s="150" t="s">
        <v>91</v>
      </c>
      <c r="AY195" s="17" t="s">
        <v>207</v>
      </c>
      <c r="BE195" s="151">
        <f>IF(N195="základná",J195,0)</f>
        <v>0</v>
      </c>
      <c r="BF195" s="151">
        <f>IF(N195="znížená",J195,0)</f>
        <v>0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7" t="s">
        <v>91</v>
      </c>
      <c r="BK195" s="151">
        <f>ROUND(I195*H195,2)</f>
        <v>0</v>
      </c>
      <c r="BL195" s="17" t="s">
        <v>236</v>
      </c>
      <c r="BM195" s="150" t="s">
        <v>2762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2763</v>
      </c>
      <c r="H196" s="156">
        <v>100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80</v>
      </c>
      <c r="AY196" s="154" t="s">
        <v>207</v>
      </c>
    </row>
    <row r="197" spans="2:65" s="1" customFormat="1" ht="16.5" customHeight="1" x14ac:dyDescent="0.2">
      <c r="B197" s="137"/>
      <c r="C197" s="206" t="s">
        <v>376</v>
      </c>
      <c r="D197" s="206" t="s">
        <v>742</v>
      </c>
      <c r="E197" s="207" t="s">
        <v>1235</v>
      </c>
      <c r="F197" s="208" t="s">
        <v>1236</v>
      </c>
      <c r="G197" s="209" t="s">
        <v>469</v>
      </c>
      <c r="H197" s="210">
        <v>189</v>
      </c>
      <c r="I197" s="211"/>
      <c r="J197" s="212">
        <f>ROUND(I197*H197,2)</f>
        <v>0</v>
      </c>
      <c r="K197" s="213"/>
      <c r="L197" s="214"/>
      <c r="M197" s="215" t="s">
        <v>1</v>
      </c>
      <c r="N197" s="216" t="s">
        <v>38</v>
      </c>
      <c r="P197" s="148">
        <f>O197*H197</f>
        <v>0</v>
      </c>
      <c r="Q197" s="148">
        <v>1</v>
      </c>
      <c r="R197" s="148">
        <f>Q197*H197</f>
        <v>189</v>
      </c>
      <c r="S197" s="148">
        <v>0</v>
      </c>
      <c r="T197" s="149">
        <f>S197*H197</f>
        <v>0</v>
      </c>
      <c r="AR197" s="150" t="s">
        <v>320</v>
      </c>
      <c r="AT197" s="150" t="s">
        <v>742</v>
      </c>
      <c r="AU197" s="150" t="s">
        <v>91</v>
      </c>
      <c r="AY197" s="17" t="s">
        <v>207</v>
      </c>
      <c r="BE197" s="151">
        <f>IF(N197="základná",J197,0)</f>
        <v>0</v>
      </c>
      <c r="BF197" s="151">
        <f>IF(N197="znížená",J197,0)</f>
        <v>0</v>
      </c>
      <c r="BG197" s="151">
        <f>IF(N197="zákl. prenesená",J197,0)</f>
        <v>0</v>
      </c>
      <c r="BH197" s="151">
        <f>IF(N197="zníž. prenesená",J197,0)</f>
        <v>0</v>
      </c>
      <c r="BI197" s="151">
        <f>IF(N197="nulová",J197,0)</f>
        <v>0</v>
      </c>
      <c r="BJ197" s="17" t="s">
        <v>91</v>
      </c>
      <c r="BK197" s="151">
        <f>ROUND(I197*H197,2)</f>
        <v>0</v>
      </c>
      <c r="BL197" s="17" t="s">
        <v>236</v>
      </c>
      <c r="BM197" s="150" t="s">
        <v>2764</v>
      </c>
    </row>
    <row r="198" spans="2:65" s="11" customFormat="1" x14ac:dyDescent="0.2">
      <c r="B198" s="152"/>
      <c r="D198" s="153" t="s">
        <v>214</v>
      </c>
      <c r="F198" s="155" t="s">
        <v>2765</v>
      </c>
      <c r="H198" s="156">
        <v>189</v>
      </c>
      <c r="I198" s="157"/>
      <c r="L198" s="152"/>
      <c r="M198" s="158"/>
      <c r="T198" s="159"/>
      <c r="AT198" s="154" t="s">
        <v>214</v>
      </c>
      <c r="AU198" s="154" t="s">
        <v>91</v>
      </c>
      <c r="AV198" s="11" t="s">
        <v>91</v>
      </c>
      <c r="AW198" s="11" t="s">
        <v>3</v>
      </c>
      <c r="AX198" s="11" t="s">
        <v>80</v>
      </c>
      <c r="AY198" s="154" t="s">
        <v>207</v>
      </c>
    </row>
    <row r="199" spans="2:65" s="1" customFormat="1" ht="33" customHeight="1" x14ac:dyDescent="0.2">
      <c r="B199" s="137"/>
      <c r="C199" s="138" t="s">
        <v>381</v>
      </c>
      <c r="D199" s="138" t="s">
        <v>208</v>
      </c>
      <c r="E199" s="139" t="s">
        <v>965</v>
      </c>
      <c r="F199" s="140" t="s">
        <v>966</v>
      </c>
      <c r="G199" s="141" t="s">
        <v>269</v>
      </c>
      <c r="H199" s="142">
        <v>100</v>
      </c>
      <c r="I199" s="143"/>
      <c r="J199" s="144">
        <f>ROUND(I199*H199,2)</f>
        <v>0</v>
      </c>
      <c r="K199" s="145"/>
      <c r="L199" s="32"/>
      <c r="M199" s="146" t="s">
        <v>1</v>
      </c>
      <c r="N199" s="147" t="s">
        <v>38</v>
      </c>
      <c r="P199" s="148">
        <f>O199*H199</f>
        <v>0</v>
      </c>
      <c r="Q199" s="148">
        <v>0</v>
      </c>
      <c r="R199" s="148">
        <f>Q199*H199</f>
        <v>0</v>
      </c>
      <c r="S199" s="148">
        <v>0</v>
      </c>
      <c r="T199" s="149">
        <f>S199*H199</f>
        <v>0</v>
      </c>
      <c r="AR199" s="150" t="s">
        <v>236</v>
      </c>
      <c r="AT199" s="150" t="s">
        <v>208</v>
      </c>
      <c r="AU199" s="150" t="s">
        <v>91</v>
      </c>
      <c r="AY199" s="17" t="s">
        <v>207</v>
      </c>
      <c r="BE199" s="151">
        <f>IF(N199="základná",J199,0)</f>
        <v>0</v>
      </c>
      <c r="BF199" s="151">
        <f>IF(N199="znížená",J199,0)</f>
        <v>0</v>
      </c>
      <c r="BG199" s="151">
        <f>IF(N199="zákl. prenesená",J199,0)</f>
        <v>0</v>
      </c>
      <c r="BH199" s="151">
        <f>IF(N199="zníž. prenesená",J199,0)</f>
        <v>0</v>
      </c>
      <c r="BI199" s="151">
        <f>IF(N199="nulová",J199,0)</f>
        <v>0</v>
      </c>
      <c r="BJ199" s="17" t="s">
        <v>91</v>
      </c>
      <c r="BK199" s="151">
        <f>ROUND(I199*H199,2)</f>
        <v>0</v>
      </c>
      <c r="BL199" s="17" t="s">
        <v>236</v>
      </c>
      <c r="BM199" s="150" t="s">
        <v>2766</v>
      </c>
    </row>
    <row r="200" spans="2:65" s="11" customFormat="1" ht="20.399999999999999" x14ac:dyDescent="0.2">
      <c r="B200" s="152"/>
      <c r="D200" s="153" t="s">
        <v>214</v>
      </c>
      <c r="E200" s="154" t="s">
        <v>1</v>
      </c>
      <c r="F200" s="155" t="s">
        <v>2767</v>
      </c>
      <c r="H200" s="156">
        <v>100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80</v>
      </c>
      <c r="AY200" s="154" t="s">
        <v>207</v>
      </c>
    </row>
    <row r="201" spans="2:65" s="1" customFormat="1" ht="16.5" customHeight="1" x14ac:dyDescent="0.2">
      <c r="B201" s="137"/>
      <c r="C201" s="206" t="s">
        <v>7</v>
      </c>
      <c r="D201" s="206" t="s">
        <v>742</v>
      </c>
      <c r="E201" s="207" t="s">
        <v>2640</v>
      </c>
      <c r="F201" s="208" t="s">
        <v>2641</v>
      </c>
      <c r="G201" s="209" t="s">
        <v>469</v>
      </c>
      <c r="H201" s="210">
        <v>189</v>
      </c>
      <c r="I201" s="211"/>
      <c r="J201" s="212">
        <f>ROUND(I201*H201,2)</f>
        <v>0</v>
      </c>
      <c r="K201" s="213"/>
      <c r="L201" s="214"/>
      <c r="M201" s="215" t="s">
        <v>1</v>
      </c>
      <c r="N201" s="216" t="s">
        <v>38</v>
      </c>
      <c r="P201" s="148">
        <f>O201*H201</f>
        <v>0</v>
      </c>
      <c r="Q201" s="148">
        <v>1</v>
      </c>
      <c r="R201" s="148">
        <f>Q201*H201</f>
        <v>189</v>
      </c>
      <c r="S201" s="148">
        <v>0</v>
      </c>
      <c r="T201" s="149">
        <f>S201*H201</f>
        <v>0</v>
      </c>
      <c r="AR201" s="150" t="s">
        <v>320</v>
      </c>
      <c r="AT201" s="150" t="s">
        <v>742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2768</v>
      </c>
    </row>
    <row r="202" spans="2:65" s="11" customFormat="1" x14ac:dyDescent="0.2">
      <c r="B202" s="152"/>
      <c r="D202" s="153" t="s">
        <v>214</v>
      </c>
      <c r="F202" s="155" t="s">
        <v>2765</v>
      </c>
      <c r="H202" s="156">
        <v>189</v>
      </c>
      <c r="I202" s="157"/>
      <c r="L202" s="152"/>
      <c r="M202" s="158"/>
      <c r="T202" s="159"/>
      <c r="AT202" s="154" t="s">
        <v>214</v>
      </c>
      <c r="AU202" s="154" t="s">
        <v>91</v>
      </c>
      <c r="AV202" s="11" t="s">
        <v>91</v>
      </c>
      <c r="AW202" s="11" t="s">
        <v>3</v>
      </c>
      <c r="AX202" s="11" t="s">
        <v>80</v>
      </c>
      <c r="AY202" s="154" t="s">
        <v>207</v>
      </c>
    </row>
    <row r="203" spans="2:65" s="1" customFormat="1" ht="33" customHeight="1" x14ac:dyDescent="0.2">
      <c r="B203" s="137"/>
      <c r="C203" s="138" t="s">
        <v>388</v>
      </c>
      <c r="D203" s="204" t="s">
        <v>208</v>
      </c>
      <c r="E203" s="139" t="s">
        <v>965</v>
      </c>
      <c r="F203" s="140" t="s">
        <v>966</v>
      </c>
      <c r="G203" s="141" t="s">
        <v>269</v>
      </c>
      <c r="H203" s="142">
        <v>808.7</v>
      </c>
      <c r="I203" s="143"/>
      <c r="J203" s="144">
        <f>ROUND(I203*H203,2)</f>
        <v>0</v>
      </c>
      <c r="K203" s="145"/>
      <c r="L203" s="32"/>
      <c r="M203" s="146" t="s">
        <v>1</v>
      </c>
      <c r="N203" s="147" t="s">
        <v>38</v>
      </c>
      <c r="P203" s="148">
        <f>O203*H203</f>
        <v>0</v>
      </c>
      <c r="Q203" s="148">
        <v>0</v>
      </c>
      <c r="R203" s="148">
        <f>Q203*H203</f>
        <v>0</v>
      </c>
      <c r="S203" s="148">
        <v>0</v>
      </c>
      <c r="T203" s="149">
        <f>S203*H203</f>
        <v>0</v>
      </c>
      <c r="AR203" s="150" t="s">
        <v>236</v>
      </c>
      <c r="AT203" s="150" t="s">
        <v>208</v>
      </c>
      <c r="AU203" s="150" t="s">
        <v>91</v>
      </c>
      <c r="AY203" s="17" t="s">
        <v>207</v>
      </c>
      <c r="BE203" s="151">
        <f>IF(N203="základná",J203,0)</f>
        <v>0</v>
      </c>
      <c r="BF203" s="151">
        <f>IF(N203="znížená",J203,0)</f>
        <v>0</v>
      </c>
      <c r="BG203" s="151">
        <f>IF(N203="zákl. prenesená",J203,0)</f>
        <v>0</v>
      </c>
      <c r="BH203" s="151">
        <f>IF(N203="zníž. prenesená",J203,0)</f>
        <v>0</v>
      </c>
      <c r="BI203" s="151">
        <f>IF(N203="nulová",J203,0)</f>
        <v>0</v>
      </c>
      <c r="BJ203" s="17" t="s">
        <v>91</v>
      </c>
      <c r="BK203" s="151">
        <f>ROUND(I203*H203,2)</f>
        <v>0</v>
      </c>
      <c r="BL203" s="17" t="s">
        <v>236</v>
      </c>
      <c r="BM203" s="150" t="s">
        <v>2769</v>
      </c>
    </row>
    <row r="204" spans="2:65" s="1" customFormat="1" ht="38.4" x14ac:dyDescent="0.2">
      <c r="B204" s="32"/>
      <c r="D204" s="153" t="s">
        <v>220</v>
      </c>
      <c r="F204" s="160" t="s">
        <v>2770</v>
      </c>
      <c r="I204" s="161"/>
      <c r="L204" s="32"/>
      <c r="M204" s="162"/>
      <c r="T204" s="59"/>
      <c r="AT204" s="17" t="s">
        <v>220</v>
      </c>
      <c r="AU204" s="17" t="s">
        <v>91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2771</v>
      </c>
      <c r="H205" s="156">
        <v>808.7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80</v>
      </c>
      <c r="AY205" s="154" t="s">
        <v>207</v>
      </c>
    </row>
    <row r="206" spans="2:65" s="1" customFormat="1" ht="24.15" customHeight="1" x14ac:dyDescent="0.2">
      <c r="B206" s="137"/>
      <c r="C206" s="138" t="s">
        <v>391</v>
      </c>
      <c r="D206" s="226" t="s">
        <v>208</v>
      </c>
      <c r="E206" s="139" t="s">
        <v>1541</v>
      </c>
      <c r="F206" s="140" t="s">
        <v>1542</v>
      </c>
      <c r="G206" s="141" t="s">
        <v>235</v>
      </c>
      <c r="H206" s="142">
        <v>1396.5</v>
      </c>
      <c r="I206" s="143"/>
      <c r="J206" s="144">
        <f>ROUND(I206*H206,2)</f>
        <v>0</v>
      </c>
      <c r="K206" s="145"/>
      <c r="L206" s="32"/>
      <c r="M206" s="146" t="s">
        <v>1</v>
      </c>
      <c r="N206" s="147" t="s">
        <v>38</v>
      </c>
      <c r="P206" s="148">
        <f>O206*H206</f>
        <v>0</v>
      </c>
      <c r="Q206" s="148">
        <v>0</v>
      </c>
      <c r="R206" s="148">
        <f>Q206*H206</f>
        <v>0</v>
      </c>
      <c r="S206" s="148">
        <v>0</v>
      </c>
      <c r="T206" s="149">
        <f>S206*H206</f>
        <v>0</v>
      </c>
      <c r="AR206" s="150" t="s">
        <v>236</v>
      </c>
      <c r="AT206" s="150" t="s">
        <v>208</v>
      </c>
      <c r="AU206" s="150" t="s">
        <v>91</v>
      </c>
      <c r="AY206" s="17" t="s">
        <v>207</v>
      </c>
      <c r="BE206" s="151">
        <f>IF(N206="základná",J206,0)</f>
        <v>0</v>
      </c>
      <c r="BF206" s="151">
        <f>IF(N206="znížená",J206,0)</f>
        <v>0</v>
      </c>
      <c r="BG206" s="151">
        <f>IF(N206="zákl. prenesená",J206,0)</f>
        <v>0</v>
      </c>
      <c r="BH206" s="151">
        <f>IF(N206="zníž. prenesená",J206,0)</f>
        <v>0</v>
      </c>
      <c r="BI206" s="151">
        <f>IF(N206="nulová",J206,0)</f>
        <v>0</v>
      </c>
      <c r="BJ206" s="17" t="s">
        <v>91</v>
      </c>
      <c r="BK206" s="151">
        <f>ROUND(I206*H206,2)</f>
        <v>0</v>
      </c>
      <c r="BL206" s="17" t="s">
        <v>236</v>
      </c>
      <c r="BM206" s="150" t="s">
        <v>2772</v>
      </c>
    </row>
    <row r="207" spans="2:65" s="1" customFormat="1" ht="19.2" x14ac:dyDescent="0.2">
      <c r="B207" s="32"/>
      <c r="D207" s="153" t="s">
        <v>220</v>
      </c>
      <c r="F207" s="160" t="s">
        <v>2773</v>
      </c>
      <c r="I207" s="161"/>
      <c r="L207" s="32"/>
      <c r="M207" s="162"/>
      <c r="T207" s="59"/>
      <c r="AT207" s="17" t="s">
        <v>220</v>
      </c>
      <c r="AU207" s="17" t="s">
        <v>91</v>
      </c>
    </row>
    <row r="208" spans="2:65" s="13" customFormat="1" x14ac:dyDescent="0.2">
      <c r="B208" s="172"/>
      <c r="D208" s="153" t="s">
        <v>214</v>
      </c>
      <c r="E208" s="173" t="s">
        <v>1</v>
      </c>
      <c r="F208" s="174" t="s">
        <v>1063</v>
      </c>
      <c r="H208" s="173" t="s">
        <v>1</v>
      </c>
      <c r="I208" s="175"/>
      <c r="L208" s="172"/>
      <c r="M208" s="176"/>
      <c r="T208" s="177"/>
      <c r="AT208" s="173" t="s">
        <v>214</v>
      </c>
      <c r="AU208" s="173" t="s">
        <v>91</v>
      </c>
      <c r="AV208" s="13" t="s">
        <v>80</v>
      </c>
      <c r="AW208" s="13" t="s">
        <v>29</v>
      </c>
      <c r="AX208" s="13" t="s">
        <v>72</v>
      </c>
      <c r="AY208" s="173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2774</v>
      </c>
      <c r="H209" s="156">
        <v>1396.5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80</v>
      </c>
      <c r="AY209" s="154" t="s">
        <v>207</v>
      </c>
    </row>
    <row r="210" spans="2:65" s="1" customFormat="1" ht="24.15" customHeight="1" x14ac:dyDescent="0.2">
      <c r="B210" s="137"/>
      <c r="C210" s="138" t="s">
        <v>396</v>
      </c>
      <c r="D210" s="194" t="s">
        <v>208</v>
      </c>
      <c r="E210" s="139" t="s">
        <v>778</v>
      </c>
      <c r="F210" s="140" t="s">
        <v>779</v>
      </c>
      <c r="G210" s="141" t="s">
        <v>235</v>
      </c>
      <c r="H210" s="142">
        <v>1373.8</v>
      </c>
      <c r="I210" s="143"/>
      <c r="J210" s="144">
        <f>ROUND(I210*H210,2)</f>
        <v>0</v>
      </c>
      <c r="K210" s="145"/>
      <c r="L210" s="32"/>
      <c r="M210" s="146" t="s">
        <v>1</v>
      </c>
      <c r="N210" s="147" t="s">
        <v>38</v>
      </c>
      <c r="P210" s="148">
        <f>O210*H210</f>
        <v>0</v>
      </c>
      <c r="Q210" s="148">
        <v>0</v>
      </c>
      <c r="R210" s="148">
        <f>Q210*H210</f>
        <v>0</v>
      </c>
      <c r="S210" s="148">
        <v>0</v>
      </c>
      <c r="T210" s="149">
        <f>S210*H210</f>
        <v>0</v>
      </c>
      <c r="AR210" s="150" t="s">
        <v>236</v>
      </c>
      <c r="AT210" s="150" t="s">
        <v>208</v>
      </c>
      <c r="AU210" s="150" t="s">
        <v>91</v>
      </c>
      <c r="AY210" s="17" t="s">
        <v>207</v>
      </c>
      <c r="BE210" s="151">
        <f>IF(N210="základná",J210,0)</f>
        <v>0</v>
      </c>
      <c r="BF210" s="151">
        <f>IF(N210="znížená",J210,0)</f>
        <v>0</v>
      </c>
      <c r="BG210" s="151">
        <f>IF(N210="zákl. prenesená",J210,0)</f>
        <v>0</v>
      </c>
      <c r="BH210" s="151">
        <f>IF(N210="zníž. prenesená",J210,0)</f>
        <v>0</v>
      </c>
      <c r="BI210" s="151">
        <f>IF(N210="nulová",J210,0)</f>
        <v>0</v>
      </c>
      <c r="BJ210" s="17" t="s">
        <v>91</v>
      </c>
      <c r="BK210" s="151">
        <f>ROUND(I210*H210,2)</f>
        <v>0</v>
      </c>
      <c r="BL210" s="17" t="s">
        <v>236</v>
      </c>
      <c r="BM210" s="150" t="s">
        <v>2775</v>
      </c>
    </row>
    <row r="211" spans="2:65" s="1" customFormat="1" ht="19.2" x14ac:dyDescent="0.2">
      <c r="B211" s="32"/>
      <c r="D211" s="153" t="s">
        <v>220</v>
      </c>
      <c r="F211" s="160" t="s">
        <v>2776</v>
      </c>
      <c r="I211" s="161"/>
      <c r="L211" s="32"/>
      <c r="M211" s="162"/>
      <c r="T211" s="59"/>
      <c r="AT211" s="17" t="s">
        <v>220</v>
      </c>
      <c r="AU211" s="17" t="s">
        <v>91</v>
      </c>
    </row>
    <row r="212" spans="2:65" s="13" customFormat="1" x14ac:dyDescent="0.2">
      <c r="B212" s="172"/>
      <c r="D212" s="153" t="s">
        <v>214</v>
      </c>
      <c r="E212" s="173" t="s">
        <v>1</v>
      </c>
      <c r="F212" s="174" t="s">
        <v>1063</v>
      </c>
      <c r="H212" s="173" t="s">
        <v>1</v>
      </c>
      <c r="I212" s="175"/>
      <c r="L212" s="172"/>
      <c r="M212" s="176"/>
      <c r="T212" s="177"/>
      <c r="AT212" s="173" t="s">
        <v>214</v>
      </c>
      <c r="AU212" s="173" t="s">
        <v>91</v>
      </c>
      <c r="AV212" s="13" t="s">
        <v>80</v>
      </c>
      <c r="AW212" s="13" t="s">
        <v>29</v>
      </c>
      <c r="AX212" s="13" t="s">
        <v>72</v>
      </c>
      <c r="AY212" s="173" t="s">
        <v>207</v>
      </c>
    </row>
    <row r="213" spans="2:65" s="11" customFormat="1" ht="20.399999999999999" x14ac:dyDescent="0.2">
      <c r="B213" s="152"/>
      <c r="D213" s="153" t="s">
        <v>214</v>
      </c>
      <c r="E213" s="154" t="s">
        <v>1</v>
      </c>
      <c r="F213" s="155" t="s">
        <v>2777</v>
      </c>
      <c r="H213" s="156">
        <v>1373.8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80</v>
      </c>
      <c r="AY213" s="154" t="s">
        <v>207</v>
      </c>
    </row>
    <row r="214" spans="2:65" s="1" customFormat="1" ht="24.15" customHeight="1" x14ac:dyDescent="0.2">
      <c r="B214" s="137"/>
      <c r="C214" s="138" t="s">
        <v>399</v>
      </c>
      <c r="D214" s="138" t="s">
        <v>208</v>
      </c>
      <c r="E214" s="139" t="s">
        <v>1270</v>
      </c>
      <c r="F214" s="140" t="s">
        <v>1271</v>
      </c>
      <c r="G214" s="141" t="s">
        <v>235</v>
      </c>
      <c r="H214" s="142">
        <v>493.8</v>
      </c>
      <c r="I214" s="143"/>
      <c r="J214" s="144">
        <f>ROUND(I214*H214,2)</f>
        <v>0</v>
      </c>
      <c r="K214" s="145"/>
      <c r="L214" s="32"/>
      <c r="M214" s="146" t="s">
        <v>1</v>
      </c>
      <c r="N214" s="147" t="s">
        <v>38</v>
      </c>
      <c r="P214" s="148">
        <f>O214*H214</f>
        <v>0</v>
      </c>
      <c r="Q214" s="148">
        <v>0</v>
      </c>
      <c r="R214" s="148">
        <f>Q214*H214</f>
        <v>0</v>
      </c>
      <c r="S214" s="148">
        <v>0</v>
      </c>
      <c r="T214" s="149">
        <f>S214*H214</f>
        <v>0</v>
      </c>
      <c r="AR214" s="150" t="s">
        <v>236</v>
      </c>
      <c r="AT214" s="150" t="s">
        <v>208</v>
      </c>
      <c r="AU214" s="150" t="s">
        <v>91</v>
      </c>
      <c r="AY214" s="17" t="s">
        <v>207</v>
      </c>
      <c r="BE214" s="151">
        <f>IF(N214="základná",J214,0)</f>
        <v>0</v>
      </c>
      <c r="BF214" s="151">
        <f>IF(N214="znížená",J214,0)</f>
        <v>0</v>
      </c>
      <c r="BG214" s="151">
        <f>IF(N214="zákl. prenesená",J214,0)</f>
        <v>0</v>
      </c>
      <c r="BH214" s="151">
        <f>IF(N214="zníž. prenesená",J214,0)</f>
        <v>0</v>
      </c>
      <c r="BI214" s="151">
        <f>IF(N214="nulová",J214,0)</f>
        <v>0</v>
      </c>
      <c r="BJ214" s="17" t="s">
        <v>91</v>
      </c>
      <c r="BK214" s="151">
        <f>ROUND(I214*H214,2)</f>
        <v>0</v>
      </c>
      <c r="BL214" s="17" t="s">
        <v>236</v>
      </c>
      <c r="BM214" s="150" t="s">
        <v>2778</v>
      </c>
    </row>
    <row r="215" spans="2:65" s="11" customFormat="1" x14ac:dyDescent="0.2">
      <c r="B215" s="152"/>
      <c r="D215" s="153" t="s">
        <v>214</v>
      </c>
      <c r="E215" s="154" t="s">
        <v>1</v>
      </c>
      <c r="F215" s="155" t="s">
        <v>2779</v>
      </c>
      <c r="H215" s="156">
        <v>493.8</v>
      </c>
      <c r="I215" s="157"/>
      <c r="L215" s="152"/>
      <c r="M215" s="158"/>
      <c r="T215" s="159"/>
      <c r="AT215" s="154" t="s">
        <v>214</v>
      </c>
      <c r="AU215" s="154" t="s">
        <v>91</v>
      </c>
      <c r="AV215" s="11" t="s">
        <v>91</v>
      </c>
      <c r="AW215" s="11" t="s">
        <v>29</v>
      </c>
      <c r="AX215" s="11" t="s">
        <v>80</v>
      </c>
      <c r="AY215" s="154" t="s">
        <v>207</v>
      </c>
    </row>
    <row r="216" spans="2:65" s="1" customFormat="1" ht="16.5" customHeight="1" x14ac:dyDescent="0.2">
      <c r="B216" s="137"/>
      <c r="C216" s="138" t="s">
        <v>404</v>
      </c>
      <c r="D216" s="138" t="s">
        <v>208</v>
      </c>
      <c r="E216" s="139" t="s">
        <v>1555</v>
      </c>
      <c r="F216" s="140" t="s">
        <v>1556</v>
      </c>
      <c r="G216" s="141" t="s">
        <v>235</v>
      </c>
      <c r="H216" s="142">
        <v>671.6</v>
      </c>
      <c r="I216" s="143"/>
      <c r="J216" s="144">
        <f>ROUND(I216*H216,2)</f>
        <v>0</v>
      </c>
      <c r="K216" s="145"/>
      <c r="L216" s="32"/>
      <c r="M216" s="146" t="s">
        <v>1</v>
      </c>
      <c r="N216" s="147" t="s">
        <v>38</v>
      </c>
      <c r="P216" s="148">
        <f>O216*H216</f>
        <v>0</v>
      </c>
      <c r="Q216" s="148">
        <v>0</v>
      </c>
      <c r="R216" s="148">
        <f>Q216*H216</f>
        <v>0</v>
      </c>
      <c r="S216" s="148">
        <v>0</v>
      </c>
      <c r="T216" s="149">
        <f>S216*H216</f>
        <v>0</v>
      </c>
      <c r="AR216" s="150" t="s">
        <v>236</v>
      </c>
      <c r="AT216" s="150" t="s">
        <v>208</v>
      </c>
      <c r="AU216" s="150" t="s">
        <v>91</v>
      </c>
      <c r="AY216" s="17" t="s">
        <v>207</v>
      </c>
      <c r="BE216" s="151">
        <f>IF(N216="základná",J216,0)</f>
        <v>0</v>
      </c>
      <c r="BF216" s="151">
        <f>IF(N216="znížená",J216,0)</f>
        <v>0</v>
      </c>
      <c r="BG216" s="151">
        <f>IF(N216="zákl. prenesená",J216,0)</f>
        <v>0</v>
      </c>
      <c r="BH216" s="151">
        <f>IF(N216="zníž. prenesená",J216,0)</f>
        <v>0</v>
      </c>
      <c r="BI216" s="151">
        <f>IF(N216="nulová",J216,0)</f>
        <v>0</v>
      </c>
      <c r="BJ216" s="17" t="s">
        <v>91</v>
      </c>
      <c r="BK216" s="151">
        <f>ROUND(I216*H216,2)</f>
        <v>0</v>
      </c>
      <c r="BL216" s="17" t="s">
        <v>236</v>
      </c>
      <c r="BM216" s="150" t="s">
        <v>2780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2781</v>
      </c>
      <c r="H217" s="156">
        <v>671.6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80</v>
      </c>
      <c r="AY217" s="154" t="s">
        <v>207</v>
      </c>
    </row>
    <row r="218" spans="2:65" s="10" customFormat="1" ht="22.8" customHeight="1" x14ac:dyDescent="0.25">
      <c r="B218" s="127"/>
      <c r="D218" s="128" t="s">
        <v>71</v>
      </c>
      <c r="E218" s="170" t="s">
        <v>236</v>
      </c>
      <c r="F218" s="170" t="s">
        <v>1000</v>
      </c>
      <c r="I218" s="130"/>
      <c r="J218" s="171">
        <f>BK218</f>
        <v>0</v>
      </c>
      <c r="L218" s="127"/>
      <c r="M218" s="132"/>
      <c r="P218" s="133">
        <f>SUM(P219:P223)</f>
        <v>0</v>
      </c>
      <c r="R218" s="133">
        <f>SUM(R219:R223)</f>
        <v>0.44799999999999995</v>
      </c>
      <c r="T218" s="134">
        <f>SUM(T219:T223)</f>
        <v>0</v>
      </c>
      <c r="AR218" s="128" t="s">
        <v>80</v>
      </c>
      <c r="AT218" s="135" t="s">
        <v>71</v>
      </c>
      <c r="AU218" s="135" t="s">
        <v>80</v>
      </c>
      <c r="AY218" s="128" t="s">
        <v>207</v>
      </c>
      <c r="BK218" s="136">
        <f>SUM(BK219:BK223)</f>
        <v>0</v>
      </c>
    </row>
    <row r="219" spans="2:65" s="1" customFormat="1" ht="37.799999999999997" customHeight="1" x14ac:dyDescent="0.2">
      <c r="B219" s="137"/>
      <c r="C219" s="138" t="s">
        <v>407</v>
      </c>
      <c r="D219" s="138" t="s">
        <v>208</v>
      </c>
      <c r="E219" s="139" t="s">
        <v>2656</v>
      </c>
      <c r="F219" s="140" t="s">
        <v>2657</v>
      </c>
      <c r="G219" s="141" t="s">
        <v>235</v>
      </c>
      <c r="H219" s="142">
        <v>700</v>
      </c>
      <c r="I219" s="143"/>
      <c r="J219" s="144">
        <f>ROUND(I219*H219,2)</f>
        <v>0</v>
      </c>
      <c r="K219" s="145"/>
      <c r="L219" s="32"/>
      <c r="M219" s="146" t="s">
        <v>1</v>
      </c>
      <c r="N219" s="147" t="s">
        <v>38</v>
      </c>
      <c r="P219" s="148">
        <f>O219*H219</f>
        <v>0</v>
      </c>
      <c r="Q219" s="148">
        <v>2.7999999999999998E-4</v>
      </c>
      <c r="R219" s="148">
        <f>Q219*H219</f>
        <v>0.19599999999999998</v>
      </c>
      <c r="S219" s="148">
        <v>0</v>
      </c>
      <c r="T219" s="149">
        <f>S219*H219</f>
        <v>0</v>
      </c>
      <c r="AR219" s="150" t="s">
        <v>236</v>
      </c>
      <c r="AT219" s="150" t="s">
        <v>208</v>
      </c>
      <c r="AU219" s="150" t="s">
        <v>91</v>
      </c>
      <c r="AY219" s="17" t="s">
        <v>207</v>
      </c>
      <c r="BE219" s="151">
        <f>IF(N219="základná",J219,0)</f>
        <v>0</v>
      </c>
      <c r="BF219" s="151">
        <f>IF(N219="znížená",J219,0)</f>
        <v>0</v>
      </c>
      <c r="BG219" s="151">
        <f>IF(N219="zákl. prenesená",J219,0)</f>
        <v>0</v>
      </c>
      <c r="BH219" s="151">
        <f>IF(N219="zníž. prenesená",J219,0)</f>
        <v>0</v>
      </c>
      <c r="BI219" s="151">
        <f>IF(N219="nulová",J219,0)</f>
        <v>0</v>
      </c>
      <c r="BJ219" s="17" t="s">
        <v>91</v>
      </c>
      <c r="BK219" s="151">
        <f>ROUND(I219*H219,2)</f>
        <v>0</v>
      </c>
      <c r="BL219" s="17" t="s">
        <v>236</v>
      </c>
      <c r="BM219" s="150" t="s">
        <v>2782</v>
      </c>
    </row>
    <row r="220" spans="2:65" s="13" customFormat="1" x14ac:dyDescent="0.2">
      <c r="B220" s="172"/>
      <c r="D220" s="153" t="s">
        <v>214</v>
      </c>
      <c r="E220" s="173" t="s">
        <v>1</v>
      </c>
      <c r="F220" s="174" t="s">
        <v>1063</v>
      </c>
      <c r="H220" s="173" t="s">
        <v>1</v>
      </c>
      <c r="I220" s="175"/>
      <c r="L220" s="172"/>
      <c r="M220" s="176"/>
      <c r="T220" s="177"/>
      <c r="AT220" s="173" t="s">
        <v>214</v>
      </c>
      <c r="AU220" s="173" t="s">
        <v>91</v>
      </c>
      <c r="AV220" s="13" t="s">
        <v>80</v>
      </c>
      <c r="AW220" s="13" t="s">
        <v>29</v>
      </c>
      <c r="AX220" s="13" t="s">
        <v>72</v>
      </c>
      <c r="AY220" s="173" t="s">
        <v>207</v>
      </c>
    </row>
    <row r="221" spans="2:65" s="11" customFormat="1" ht="20.399999999999999" x14ac:dyDescent="0.2">
      <c r="B221" s="152"/>
      <c r="D221" s="153" t="s">
        <v>214</v>
      </c>
      <c r="E221" s="154" t="s">
        <v>1</v>
      </c>
      <c r="F221" s="155" t="s">
        <v>2783</v>
      </c>
      <c r="H221" s="156">
        <v>700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80</v>
      </c>
      <c r="AY221" s="154" t="s">
        <v>207</v>
      </c>
    </row>
    <row r="222" spans="2:65" s="1" customFormat="1" ht="16.5" customHeight="1" x14ac:dyDescent="0.2">
      <c r="B222" s="137"/>
      <c r="C222" s="206" t="s">
        <v>413</v>
      </c>
      <c r="D222" s="206" t="s">
        <v>742</v>
      </c>
      <c r="E222" s="207" t="s">
        <v>2660</v>
      </c>
      <c r="F222" s="208" t="s">
        <v>2661</v>
      </c>
      <c r="G222" s="209" t="s">
        <v>235</v>
      </c>
      <c r="H222" s="210">
        <v>840</v>
      </c>
      <c r="I222" s="211"/>
      <c r="J222" s="212">
        <f>ROUND(I222*H222,2)</f>
        <v>0</v>
      </c>
      <c r="K222" s="213"/>
      <c r="L222" s="214"/>
      <c r="M222" s="215" t="s">
        <v>1</v>
      </c>
      <c r="N222" s="216" t="s">
        <v>38</v>
      </c>
      <c r="P222" s="148">
        <f>O222*H222</f>
        <v>0</v>
      </c>
      <c r="Q222" s="148">
        <v>2.9999999999999997E-4</v>
      </c>
      <c r="R222" s="148">
        <f>Q222*H222</f>
        <v>0.252</v>
      </c>
      <c r="S222" s="148">
        <v>0</v>
      </c>
      <c r="T222" s="149">
        <f>S222*H222</f>
        <v>0</v>
      </c>
      <c r="AR222" s="150" t="s">
        <v>320</v>
      </c>
      <c r="AT222" s="150" t="s">
        <v>742</v>
      </c>
      <c r="AU222" s="150" t="s">
        <v>91</v>
      </c>
      <c r="AY222" s="17" t="s">
        <v>207</v>
      </c>
      <c r="BE222" s="151">
        <f>IF(N222="základná",J222,0)</f>
        <v>0</v>
      </c>
      <c r="BF222" s="151">
        <f>IF(N222="znížená",J222,0)</f>
        <v>0</v>
      </c>
      <c r="BG222" s="151">
        <f>IF(N222="zákl. prenesená",J222,0)</f>
        <v>0</v>
      </c>
      <c r="BH222" s="151">
        <f>IF(N222="zníž. prenesená",J222,0)</f>
        <v>0</v>
      </c>
      <c r="BI222" s="151">
        <f>IF(N222="nulová",J222,0)</f>
        <v>0</v>
      </c>
      <c r="BJ222" s="17" t="s">
        <v>91</v>
      </c>
      <c r="BK222" s="151">
        <f>ROUND(I222*H222,2)</f>
        <v>0</v>
      </c>
      <c r="BL222" s="17" t="s">
        <v>236</v>
      </c>
      <c r="BM222" s="150" t="s">
        <v>2784</v>
      </c>
    </row>
    <row r="223" spans="2:65" s="11" customFormat="1" x14ac:dyDescent="0.2">
      <c r="B223" s="152"/>
      <c r="D223" s="153" t="s">
        <v>214</v>
      </c>
      <c r="F223" s="155" t="s">
        <v>2785</v>
      </c>
      <c r="H223" s="156">
        <v>840</v>
      </c>
      <c r="I223" s="157"/>
      <c r="L223" s="152"/>
      <c r="M223" s="158"/>
      <c r="T223" s="159"/>
      <c r="AT223" s="154" t="s">
        <v>214</v>
      </c>
      <c r="AU223" s="154" t="s">
        <v>91</v>
      </c>
      <c r="AV223" s="11" t="s">
        <v>91</v>
      </c>
      <c r="AW223" s="11" t="s">
        <v>3</v>
      </c>
      <c r="AX223" s="11" t="s">
        <v>80</v>
      </c>
      <c r="AY223" s="154" t="s">
        <v>207</v>
      </c>
    </row>
    <row r="224" spans="2:65" s="10" customFormat="1" ht="25.95" customHeight="1" x14ac:dyDescent="0.25">
      <c r="B224" s="127"/>
      <c r="D224" s="128" t="s">
        <v>71</v>
      </c>
      <c r="E224" s="129" t="s">
        <v>204</v>
      </c>
      <c r="F224" s="129" t="s">
        <v>205</v>
      </c>
      <c r="I224" s="130"/>
      <c r="J224" s="131">
        <f>BK224</f>
        <v>0</v>
      </c>
      <c r="L224" s="127"/>
      <c r="M224" s="132"/>
      <c r="P224" s="133">
        <f>SUM(P225:P226)</f>
        <v>0</v>
      </c>
      <c r="R224" s="133">
        <f>SUM(R225:R226)</f>
        <v>0</v>
      </c>
      <c r="T224" s="134">
        <f>SUM(T225:T226)</f>
        <v>0</v>
      </c>
      <c r="AR224" s="128" t="s">
        <v>206</v>
      </c>
      <c r="AT224" s="135" t="s">
        <v>71</v>
      </c>
      <c r="AU224" s="135" t="s">
        <v>72</v>
      </c>
      <c r="AY224" s="128" t="s">
        <v>207</v>
      </c>
      <c r="BK224" s="136">
        <f>SUM(BK225:BK226)</f>
        <v>0</v>
      </c>
    </row>
    <row r="225" spans="2:65" s="1" customFormat="1" ht="49.05" customHeight="1" x14ac:dyDescent="0.2">
      <c r="B225" s="137"/>
      <c r="C225" s="138" t="s">
        <v>430</v>
      </c>
      <c r="D225" s="138" t="s">
        <v>208</v>
      </c>
      <c r="E225" s="139" t="s">
        <v>918</v>
      </c>
      <c r="F225" s="140" t="s">
        <v>919</v>
      </c>
      <c r="G225" s="141" t="s">
        <v>211</v>
      </c>
      <c r="H225" s="142">
        <v>1</v>
      </c>
      <c r="I225" s="143"/>
      <c r="J225" s="144">
        <f>ROUND(I225*H225,2)</f>
        <v>0</v>
      </c>
      <c r="K225" s="145"/>
      <c r="L225" s="32"/>
      <c r="M225" s="146" t="s">
        <v>1</v>
      </c>
      <c r="N225" s="147" t="s">
        <v>38</v>
      </c>
      <c r="P225" s="148">
        <f>O225*H225</f>
        <v>0</v>
      </c>
      <c r="Q225" s="148">
        <v>0</v>
      </c>
      <c r="R225" s="148">
        <f>Q225*H225</f>
        <v>0</v>
      </c>
      <c r="S225" s="148">
        <v>0</v>
      </c>
      <c r="T225" s="149">
        <f>S225*H225</f>
        <v>0</v>
      </c>
      <c r="AR225" s="150" t="s">
        <v>212</v>
      </c>
      <c r="AT225" s="150" t="s">
        <v>208</v>
      </c>
      <c r="AU225" s="150" t="s">
        <v>80</v>
      </c>
      <c r="AY225" s="17" t="s">
        <v>207</v>
      </c>
      <c r="BE225" s="151">
        <f>IF(N225="základná",J225,0)</f>
        <v>0</v>
      </c>
      <c r="BF225" s="151">
        <f>IF(N225="znížená",J225,0)</f>
        <v>0</v>
      </c>
      <c r="BG225" s="151">
        <f>IF(N225="zákl. prenesená",J225,0)</f>
        <v>0</v>
      </c>
      <c r="BH225" s="151">
        <f>IF(N225="zníž. prenesená",J225,0)</f>
        <v>0</v>
      </c>
      <c r="BI225" s="151">
        <f>IF(N225="nulová",J225,0)</f>
        <v>0</v>
      </c>
      <c r="BJ225" s="17" t="s">
        <v>91</v>
      </c>
      <c r="BK225" s="151">
        <f>ROUND(I225*H225,2)</f>
        <v>0</v>
      </c>
      <c r="BL225" s="17" t="s">
        <v>212</v>
      </c>
      <c r="BM225" s="150" t="s">
        <v>2786</v>
      </c>
    </row>
    <row r="226" spans="2:65" s="1" customFormat="1" ht="44.25" customHeight="1" x14ac:dyDescent="0.2">
      <c r="B226" s="137"/>
      <c r="C226" s="138" t="s">
        <v>436</v>
      </c>
      <c r="D226" s="138" t="s">
        <v>208</v>
      </c>
      <c r="E226" s="139" t="s">
        <v>621</v>
      </c>
      <c r="F226" s="140" t="s">
        <v>622</v>
      </c>
      <c r="G226" s="141" t="s">
        <v>211</v>
      </c>
      <c r="H226" s="142">
        <v>1</v>
      </c>
      <c r="I226" s="143"/>
      <c r="J226" s="144">
        <f>ROUND(I226*H226,2)</f>
        <v>0</v>
      </c>
      <c r="K226" s="145"/>
      <c r="L226" s="32"/>
      <c r="M226" s="199" t="s">
        <v>1</v>
      </c>
      <c r="N226" s="200" t="s">
        <v>38</v>
      </c>
      <c r="O226" s="201"/>
      <c r="P226" s="202">
        <f>O226*H226</f>
        <v>0</v>
      </c>
      <c r="Q226" s="202">
        <v>0</v>
      </c>
      <c r="R226" s="202">
        <f>Q226*H226</f>
        <v>0</v>
      </c>
      <c r="S226" s="202">
        <v>0</v>
      </c>
      <c r="T226" s="203">
        <f>S226*H226</f>
        <v>0</v>
      </c>
      <c r="AR226" s="150" t="s">
        <v>212</v>
      </c>
      <c r="AT226" s="150" t="s">
        <v>208</v>
      </c>
      <c r="AU226" s="150" t="s">
        <v>80</v>
      </c>
      <c r="AY226" s="17" t="s">
        <v>207</v>
      </c>
      <c r="BE226" s="151">
        <f>IF(N226="základná",J226,0)</f>
        <v>0</v>
      </c>
      <c r="BF226" s="151">
        <f>IF(N226="znížená",J226,0)</f>
        <v>0</v>
      </c>
      <c r="BG226" s="151">
        <f>IF(N226="zákl. prenesená",J226,0)</f>
        <v>0</v>
      </c>
      <c r="BH226" s="151">
        <f>IF(N226="zníž. prenesená",J226,0)</f>
        <v>0</v>
      </c>
      <c r="BI226" s="151">
        <f>IF(N226="nulová",J226,0)</f>
        <v>0</v>
      </c>
      <c r="BJ226" s="17" t="s">
        <v>91</v>
      </c>
      <c r="BK226" s="151">
        <f>ROUND(I226*H226,2)</f>
        <v>0</v>
      </c>
      <c r="BL226" s="17" t="s">
        <v>212</v>
      </c>
      <c r="BM226" s="150" t="s">
        <v>2787</v>
      </c>
    </row>
    <row r="227" spans="2:65" s="1" customFormat="1" ht="6.9" customHeight="1" x14ac:dyDescent="0.2">
      <c r="B227" s="47"/>
      <c r="C227" s="48"/>
      <c r="D227" s="48"/>
      <c r="E227" s="48"/>
      <c r="F227" s="48"/>
      <c r="G227" s="48"/>
      <c r="H227" s="48"/>
      <c r="I227" s="48"/>
      <c r="J227" s="48"/>
      <c r="K227" s="48"/>
      <c r="L227" s="32"/>
    </row>
  </sheetData>
  <autoFilter ref="C123:K226" xr:uid="{00000000-0009-0000-0000-00000D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190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128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2585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2788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ROUND((SUM(BE124:BE189)),  2)</f>
        <v>0</v>
      </c>
      <c r="G35" s="100"/>
      <c r="H35" s="100"/>
      <c r="I35" s="101">
        <v>0.23</v>
      </c>
      <c r="J35" s="99">
        <f>ROUND(((SUM(BE124:BE189))*I35),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ROUND((SUM(BF124:BF189)),  2)</f>
        <v>0</v>
      </c>
      <c r="I36" s="102">
        <v>0.23</v>
      </c>
      <c r="J36" s="89">
        <f>ROUND(((SUM(BF124:BF189))*I36),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ROUND((SUM(BG124:BG189)),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ROUND((SUM(BH124:BH189)),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ROUND((SUM(BI124:BI189)),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2585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2.08.4 - SO 2.08.4  Odvodnenie komunikácií so vsakovacími a odparovacími priekopami - vetva D a E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J181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J187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2585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30" customHeight="1" x14ac:dyDescent="0.2">
      <c r="B116" s="32"/>
      <c r="E116" s="239" t="str">
        <f>E11</f>
        <v>SO 2.08.4 - SO 2.08.4  Odvodnenie komunikácií so vsakovacími a odparovacími priekopami - vetva D a E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P125+P187</f>
        <v>0</v>
      </c>
      <c r="Q124" s="56"/>
      <c r="R124" s="124">
        <f>R125+R187</f>
        <v>570.57107199999996</v>
      </c>
      <c r="S124" s="56"/>
      <c r="T124" s="125">
        <f>T125+T187</f>
        <v>0</v>
      </c>
      <c r="AT124" s="17" t="s">
        <v>71</v>
      </c>
      <c r="AU124" s="17" t="s">
        <v>190</v>
      </c>
      <c r="BK124" s="126">
        <f>BK125+BK187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P126+P181</f>
        <v>0</v>
      </c>
      <c r="R125" s="133">
        <f>R126+R181</f>
        <v>570.57107199999996</v>
      </c>
      <c r="T125" s="134">
        <f>T126+T181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BK126+BK181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SUM(P127:P180)</f>
        <v>0</v>
      </c>
      <c r="R126" s="133">
        <f>SUM(R127:R180)</f>
        <v>570.024</v>
      </c>
      <c r="T126" s="134">
        <f>SUM(T127:T180)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SUM(BK127:BK180)</f>
        <v>0</v>
      </c>
    </row>
    <row r="127" spans="2:65" s="1" customFormat="1" ht="24.15" customHeight="1" x14ac:dyDescent="0.2">
      <c r="B127" s="137"/>
      <c r="C127" s="138" t="s">
        <v>80</v>
      </c>
      <c r="D127" s="138" t="s">
        <v>208</v>
      </c>
      <c r="E127" s="139" t="s">
        <v>1459</v>
      </c>
      <c r="F127" s="140" t="s">
        <v>2603</v>
      </c>
      <c r="G127" s="141" t="s">
        <v>269</v>
      </c>
      <c r="H127" s="142">
        <v>944.6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2789</v>
      </c>
    </row>
    <row r="128" spans="2:65" s="13" customFormat="1" x14ac:dyDescent="0.2">
      <c r="B128" s="172"/>
      <c r="D128" s="153" t="s">
        <v>214</v>
      </c>
      <c r="E128" s="173" t="s">
        <v>1</v>
      </c>
      <c r="F128" s="174" t="s">
        <v>1240</v>
      </c>
      <c r="H128" s="173" t="s">
        <v>1</v>
      </c>
      <c r="I128" s="175"/>
      <c r="L128" s="172"/>
      <c r="M128" s="176"/>
      <c r="T128" s="177"/>
      <c r="AT128" s="173" t="s">
        <v>214</v>
      </c>
      <c r="AU128" s="173" t="s">
        <v>91</v>
      </c>
      <c r="AV128" s="13" t="s">
        <v>80</v>
      </c>
      <c r="AW128" s="13" t="s">
        <v>29</v>
      </c>
      <c r="AX128" s="13" t="s">
        <v>72</v>
      </c>
      <c r="AY128" s="173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2790</v>
      </c>
      <c r="H129" s="156">
        <v>642.9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72</v>
      </c>
      <c r="AY129" s="154" t="s">
        <v>207</v>
      </c>
    </row>
    <row r="130" spans="2:65" s="11" customFormat="1" x14ac:dyDescent="0.2">
      <c r="B130" s="152"/>
      <c r="D130" s="153" t="s">
        <v>214</v>
      </c>
      <c r="E130" s="154" t="s">
        <v>1</v>
      </c>
      <c r="F130" s="155" t="s">
        <v>2791</v>
      </c>
      <c r="H130" s="156">
        <v>301.7</v>
      </c>
      <c r="I130" s="157"/>
      <c r="L130" s="152"/>
      <c r="M130" s="158"/>
      <c r="T130" s="159"/>
      <c r="AT130" s="154" t="s">
        <v>214</v>
      </c>
      <c r="AU130" s="154" t="s">
        <v>91</v>
      </c>
      <c r="AV130" s="11" t="s">
        <v>91</v>
      </c>
      <c r="AW130" s="11" t="s">
        <v>29</v>
      </c>
      <c r="AX130" s="11" t="s">
        <v>72</v>
      </c>
      <c r="AY130" s="154" t="s">
        <v>207</v>
      </c>
    </row>
    <row r="131" spans="2:65" s="14" customFormat="1" x14ac:dyDescent="0.2">
      <c r="B131" s="178"/>
      <c r="D131" s="153" t="s">
        <v>214</v>
      </c>
      <c r="E131" s="179" t="s">
        <v>1</v>
      </c>
      <c r="F131" s="180" t="s">
        <v>243</v>
      </c>
      <c r="H131" s="181">
        <v>944.59999999999991</v>
      </c>
      <c r="I131" s="182"/>
      <c r="L131" s="178"/>
      <c r="M131" s="183"/>
      <c r="T131" s="184"/>
      <c r="AT131" s="179" t="s">
        <v>214</v>
      </c>
      <c r="AU131" s="179" t="s">
        <v>91</v>
      </c>
      <c r="AV131" s="14" t="s">
        <v>236</v>
      </c>
      <c r="AW131" s="14" t="s">
        <v>29</v>
      </c>
      <c r="AX131" s="14" t="s">
        <v>80</v>
      </c>
      <c r="AY131" s="179" t="s">
        <v>207</v>
      </c>
    </row>
    <row r="132" spans="2:65" s="1" customFormat="1" ht="24.15" customHeight="1" x14ac:dyDescent="0.2">
      <c r="B132" s="137"/>
      <c r="C132" s="138" t="s">
        <v>91</v>
      </c>
      <c r="D132" s="138" t="s">
        <v>208</v>
      </c>
      <c r="E132" s="139" t="s">
        <v>689</v>
      </c>
      <c r="F132" s="140" t="s">
        <v>2606</v>
      </c>
      <c r="G132" s="141" t="s">
        <v>269</v>
      </c>
      <c r="H132" s="142">
        <v>314.86700000000002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2792</v>
      </c>
    </row>
    <row r="133" spans="2:65" s="13" customFormat="1" x14ac:dyDescent="0.2">
      <c r="B133" s="172"/>
      <c r="D133" s="153" t="s">
        <v>214</v>
      </c>
      <c r="E133" s="173" t="s">
        <v>1</v>
      </c>
      <c r="F133" s="174" t="s">
        <v>1240</v>
      </c>
      <c r="H133" s="173" t="s">
        <v>1</v>
      </c>
      <c r="I133" s="175"/>
      <c r="L133" s="172"/>
      <c r="M133" s="176"/>
      <c r="T133" s="177"/>
      <c r="AT133" s="173" t="s">
        <v>214</v>
      </c>
      <c r="AU133" s="173" t="s">
        <v>91</v>
      </c>
      <c r="AV133" s="13" t="s">
        <v>80</v>
      </c>
      <c r="AW133" s="13" t="s">
        <v>29</v>
      </c>
      <c r="AX133" s="13" t="s">
        <v>72</v>
      </c>
      <c r="AY133" s="173" t="s">
        <v>207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2793</v>
      </c>
      <c r="H134" s="156">
        <v>314.86700000000002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37.799999999999997" customHeight="1" x14ac:dyDescent="0.2">
      <c r="B135" s="137"/>
      <c r="C135" s="138" t="s">
        <v>275</v>
      </c>
      <c r="D135" s="196" t="s">
        <v>208</v>
      </c>
      <c r="E135" s="139" t="s">
        <v>431</v>
      </c>
      <c r="F135" s="140" t="s">
        <v>432</v>
      </c>
      <c r="G135" s="141" t="s">
        <v>269</v>
      </c>
      <c r="H135" s="142">
        <v>944.6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2794</v>
      </c>
    </row>
    <row r="136" spans="2:65" s="1" customFormat="1" ht="19.2" x14ac:dyDescent="0.2">
      <c r="B136" s="32"/>
      <c r="D136" s="153" t="s">
        <v>220</v>
      </c>
      <c r="F136" s="160" t="s">
        <v>446</v>
      </c>
      <c r="I136" s="161"/>
      <c r="L136" s="32"/>
      <c r="M136" s="162"/>
      <c r="T136" s="59"/>
      <c r="AT136" s="17" t="s">
        <v>220</v>
      </c>
      <c r="AU136" s="17" t="s">
        <v>91</v>
      </c>
    </row>
    <row r="137" spans="2:65" s="13" customFormat="1" x14ac:dyDescent="0.2">
      <c r="B137" s="172"/>
      <c r="D137" s="153" t="s">
        <v>214</v>
      </c>
      <c r="E137" s="173" t="s">
        <v>1</v>
      </c>
      <c r="F137" s="174" t="s">
        <v>1240</v>
      </c>
      <c r="H137" s="173" t="s">
        <v>1</v>
      </c>
      <c r="I137" s="175"/>
      <c r="L137" s="172"/>
      <c r="M137" s="176"/>
      <c r="T137" s="177"/>
      <c r="AT137" s="173" t="s">
        <v>214</v>
      </c>
      <c r="AU137" s="173" t="s">
        <v>91</v>
      </c>
      <c r="AV137" s="13" t="s">
        <v>80</v>
      </c>
      <c r="AW137" s="13" t="s">
        <v>29</v>
      </c>
      <c r="AX137" s="13" t="s">
        <v>72</v>
      </c>
      <c r="AY137" s="173" t="s">
        <v>207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2790</v>
      </c>
      <c r="H138" s="156">
        <v>642.9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72</v>
      </c>
      <c r="AY138" s="154" t="s">
        <v>207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2791</v>
      </c>
      <c r="H139" s="156">
        <v>301.7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72</v>
      </c>
      <c r="AY139" s="154" t="s">
        <v>207</v>
      </c>
    </row>
    <row r="140" spans="2:65" s="14" customFormat="1" x14ac:dyDescent="0.2">
      <c r="B140" s="178"/>
      <c r="D140" s="153" t="s">
        <v>214</v>
      </c>
      <c r="E140" s="179" t="s">
        <v>1</v>
      </c>
      <c r="F140" s="180" t="s">
        <v>243</v>
      </c>
      <c r="H140" s="181">
        <v>944.59999999999991</v>
      </c>
      <c r="I140" s="182"/>
      <c r="L140" s="178"/>
      <c r="M140" s="183"/>
      <c r="T140" s="184"/>
      <c r="AT140" s="179" t="s">
        <v>214</v>
      </c>
      <c r="AU140" s="179" t="s">
        <v>91</v>
      </c>
      <c r="AV140" s="14" t="s">
        <v>236</v>
      </c>
      <c r="AW140" s="14" t="s">
        <v>29</v>
      </c>
      <c r="AX140" s="14" t="s">
        <v>80</v>
      </c>
      <c r="AY140" s="179" t="s">
        <v>207</v>
      </c>
    </row>
    <row r="141" spans="2:65" s="1" customFormat="1" ht="37.799999999999997" customHeight="1" x14ac:dyDescent="0.2">
      <c r="B141" s="137"/>
      <c r="C141" s="138" t="s">
        <v>236</v>
      </c>
      <c r="D141" s="196" t="s">
        <v>208</v>
      </c>
      <c r="E141" s="139" t="s">
        <v>2293</v>
      </c>
      <c r="F141" s="140" t="s">
        <v>2294</v>
      </c>
      <c r="G141" s="141" t="s">
        <v>269</v>
      </c>
      <c r="H141" s="142">
        <v>944.6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2795</v>
      </c>
    </row>
    <row r="142" spans="2:65" s="1" customFormat="1" ht="19.2" x14ac:dyDescent="0.2">
      <c r="B142" s="32"/>
      <c r="D142" s="153" t="s">
        <v>220</v>
      </c>
      <c r="F142" s="160" t="s">
        <v>446</v>
      </c>
      <c r="I142" s="161"/>
      <c r="L142" s="32"/>
      <c r="M142" s="162"/>
      <c r="T142" s="59"/>
      <c r="AT142" s="17" t="s">
        <v>220</v>
      </c>
      <c r="AU142" s="17" t="s">
        <v>91</v>
      </c>
    </row>
    <row r="143" spans="2:65" s="13" customFormat="1" x14ac:dyDescent="0.2">
      <c r="B143" s="172"/>
      <c r="D143" s="153" t="s">
        <v>214</v>
      </c>
      <c r="E143" s="173" t="s">
        <v>1</v>
      </c>
      <c r="F143" s="174" t="s">
        <v>1240</v>
      </c>
      <c r="H143" s="173" t="s">
        <v>1</v>
      </c>
      <c r="I143" s="175"/>
      <c r="L143" s="172"/>
      <c r="M143" s="176"/>
      <c r="T143" s="177"/>
      <c r="AT143" s="173" t="s">
        <v>214</v>
      </c>
      <c r="AU143" s="173" t="s">
        <v>91</v>
      </c>
      <c r="AV143" s="13" t="s">
        <v>80</v>
      </c>
      <c r="AW143" s="13" t="s">
        <v>29</v>
      </c>
      <c r="AX143" s="13" t="s">
        <v>72</v>
      </c>
      <c r="AY143" s="173" t="s">
        <v>207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2790</v>
      </c>
      <c r="H144" s="156">
        <v>642.9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72</v>
      </c>
      <c r="AY144" s="154" t="s">
        <v>207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2791</v>
      </c>
      <c r="H145" s="156">
        <v>301.7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72</v>
      </c>
      <c r="AY145" s="154" t="s">
        <v>207</v>
      </c>
    </row>
    <row r="146" spans="2:65" s="14" customFormat="1" x14ac:dyDescent="0.2">
      <c r="B146" s="178"/>
      <c r="D146" s="153" t="s">
        <v>214</v>
      </c>
      <c r="E146" s="179" t="s">
        <v>1</v>
      </c>
      <c r="F146" s="180" t="s">
        <v>243</v>
      </c>
      <c r="H146" s="181">
        <v>944.59999999999991</v>
      </c>
      <c r="I146" s="182"/>
      <c r="L146" s="178"/>
      <c r="M146" s="183"/>
      <c r="T146" s="184"/>
      <c r="AT146" s="179" t="s">
        <v>214</v>
      </c>
      <c r="AU146" s="179" t="s">
        <v>91</v>
      </c>
      <c r="AV146" s="14" t="s">
        <v>236</v>
      </c>
      <c r="AW146" s="14" t="s">
        <v>29</v>
      </c>
      <c r="AX146" s="14" t="s">
        <v>80</v>
      </c>
      <c r="AY146" s="179" t="s">
        <v>207</v>
      </c>
    </row>
    <row r="147" spans="2:65" s="1" customFormat="1" ht="44.25" customHeight="1" x14ac:dyDescent="0.2">
      <c r="B147" s="137"/>
      <c r="C147" s="138" t="s">
        <v>206</v>
      </c>
      <c r="D147" s="196" t="s">
        <v>208</v>
      </c>
      <c r="E147" s="139" t="s">
        <v>2298</v>
      </c>
      <c r="F147" s="140" t="s">
        <v>2299</v>
      </c>
      <c r="G147" s="141" t="s">
        <v>269</v>
      </c>
      <c r="H147" s="142">
        <v>20781.2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2796</v>
      </c>
    </row>
    <row r="148" spans="2:65" s="1" customFormat="1" ht="19.2" x14ac:dyDescent="0.2">
      <c r="B148" s="32"/>
      <c r="D148" s="153" t="s">
        <v>220</v>
      </c>
      <c r="F148" s="160" t="s">
        <v>639</v>
      </c>
      <c r="I148" s="161"/>
      <c r="L148" s="32"/>
      <c r="M148" s="162"/>
      <c r="T148" s="59"/>
      <c r="AT148" s="17" t="s">
        <v>220</v>
      </c>
      <c r="AU148" s="17" t="s">
        <v>91</v>
      </c>
    </row>
    <row r="149" spans="2:65" s="13" customFormat="1" x14ac:dyDescent="0.2">
      <c r="B149" s="172"/>
      <c r="D149" s="153" t="s">
        <v>214</v>
      </c>
      <c r="E149" s="173" t="s">
        <v>1</v>
      </c>
      <c r="F149" s="174" t="s">
        <v>1240</v>
      </c>
      <c r="H149" s="173" t="s">
        <v>1</v>
      </c>
      <c r="I149" s="175"/>
      <c r="L149" s="172"/>
      <c r="M149" s="176"/>
      <c r="T149" s="177"/>
      <c r="AT149" s="173" t="s">
        <v>214</v>
      </c>
      <c r="AU149" s="173" t="s">
        <v>91</v>
      </c>
      <c r="AV149" s="13" t="s">
        <v>80</v>
      </c>
      <c r="AW149" s="13" t="s">
        <v>29</v>
      </c>
      <c r="AX149" s="13" t="s">
        <v>72</v>
      </c>
      <c r="AY149" s="173" t="s">
        <v>207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2797</v>
      </c>
      <c r="H150" s="156">
        <v>14143.8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72</v>
      </c>
      <c r="AY150" s="154" t="s">
        <v>207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2798</v>
      </c>
      <c r="H151" s="156">
        <v>6637.4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4" customFormat="1" x14ac:dyDescent="0.2">
      <c r="B152" s="178"/>
      <c r="D152" s="153" t="s">
        <v>214</v>
      </c>
      <c r="E152" s="179" t="s">
        <v>1</v>
      </c>
      <c r="F152" s="180" t="s">
        <v>243</v>
      </c>
      <c r="H152" s="181">
        <v>20781.199999999997</v>
      </c>
      <c r="I152" s="182"/>
      <c r="L152" s="178"/>
      <c r="M152" s="183"/>
      <c r="T152" s="184"/>
      <c r="AT152" s="179" t="s">
        <v>214</v>
      </c>
      <c r="AU152" s="179" t="s">
        <v>91</v>
      </c>
      <c r="AV152" s="14" t="s">
        <v>236</v>
      </c>
      <c r="AW152" s="14" t="s">
        <v>29</v>
      </c>
      <c r="AX152" s="14" t="s">
        <v>80</v>
      </c>
      <c r="AY152" s="179" t="s">
        <v>207</v>
      </c>
    </row>
    <row r="153" spans="2:65" s="1" customFormat="1" ht="24.15" customHeight="1" x14ac:dyDescent="0.2">
      <c r="B153" s="137"/>
      <c r="C153" s="138" t="s">
        <v>311</v>
      </c>
      <c r="D153" s="196" t="s">
        <v>208</v>
      </c>
      <c r="E153" s="139" t="s">
        <v>462</v>
      </c>
      <c r="F153" s="140" t="s">
        <v>463</v>
      </c>
      <c r="G153" s="141" t="s">
        <v>269</v>
      </c>
      <c r="H153" s="142">
        <v>944.6</v>
      </c>
      <c r="I153" s="143"/>
      <c r="J153" s="144">
        <f>ROUND(I153*H153,2)</f>
        <v>0</v>
      </c>
      <c r="K153" s="145"/>
      <c r="L153" s="32"/>
      <c r="M153" s="146" t="s">
        <v>1</v>
      </c>
      <c r="N153" s="147" t="s">
        <v>38</v>
      </c>
      <c r="P153" s="148">
        <f>O153*H153</f>
        <v>0</v>
      </c>
      <c r="Q153" s="148">
        <v>0</v>
      </c>
      <c r="R153" s="148">
        <f>Q153*H153</f>
        <v>0</v>
      </c>
      <c r="S153" s="148">
        <v>0</v>
      </c>
      <c r="T153" s="149">
        <f>S153*H153</f>
        <v>0</v>
      </c>
      <c r="AR153" s="150" t="s">
        <v>236</v>
      </c>
      <c r="AT153" s="150" t="s">
        <v>208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2799</v>
      </c>
    </row>
    <row r="154" spans="2:65" s="1" customFormat="1" ht="19.2" x14ac:dyDescent="0.2">
      <c r="B154" s="32"/>
      <c r="D154" s="153" t="s">
        <v>220</v>
      </c>
      <c r="F154" s="160" t="s">
        <v>446</v>
      </c>
      <c r="I154" s="161"/>
      <c r="L154" s="32"/>
      <c r="M154" s="162"/>
      <c r="T154" s="59"/>
      <c r="AT154" s="17" t="s">
        <v>220</v>
      </c>
      <c r="AU154" s="17" t="s">
        <v>91</v>
      </c>
    </row>
    <row r="155" spans="2:65" s="13" customFormat="1" x14ac:dyDescent="0.2">
      <c r="B155" s="172"/>
      <c r="D155" s="153" t="s">
        <v>214</v>
      </c>
      <c r="E155" s="173" t="s">
        <v>1</v>
      </c>
      <c r="F155" s="174" t="s">
        <v>1240</v>
      </c>
      <c r="H155" s="173" t="s">
        <v>1</v>
      </c>
      <c r="I155" s="175"/>
      <c r="L155" s="172"/>
      <c r="M155" s="176"/>
      <c r="T155" s="177"/>
      <c r="AT155" s="173" t="s">
        <v>214</v>
      </c>
      <c r="AU155" s="173" t="s">
        <v>91</v>
      </c>
      <c r="AV155" s="13" t="s">
        <v>80</v>
      </c>
      <c r="AW155" s="13" t="s">
        <v>29</v>
      </c>
      <c r="AX155" s="13" t="s">
        <v>72</v>
      </c>
      <c r="AY155" s="173" t="s">
        <v>207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2790</v>
      </c>
      <c r="H156" s="156">
        <v>642.9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2791</v>
      </c>
      <c r="H157" s="156">
        <v>301.7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944.59999999999991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21.75" customHeight="1" x14ac:dyDescent="0.2">
      <c r="B159" s="137"/>
      <c r="C159" s="138" t="s">
        <v>316</v>
      </c>
      <c r="D159" s="196" t="s">
        <v>208</v>
      </c>
      <c r="E159" s="139" t="s">
        <v>2756</v>
      </c>
      <c r="F159" s="140" t="s">
        <v>2757</v>
      </c>
      <c r="G159" s="141" t="s">
        <v>269</v>
      </c>
      <c r="H159" s="142">
        <v>944.6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2800</v>
      </c>
    </row>
    <row r="160" spans="2:65" s="1" customFormat="1" ht="19.2" x14ac:dyDescent="0.2">
      <c r="B160" s="32"/>
      <c r="D160" s="153" t="s">
        <v>220</v>
      </c>
      <c r="F160" s="160" t="s">
        <v>446</v>
      </c>
      <c r="I160" s="161"/>
      <c r="L160" s="32"/>
      <c r="M160" s="162"/>
      <c r="T160" s="59"/>
      <c r="AT160" s="17" t="s">
        <v>220</v>
      </c>
      <c r="AU160" s="17" t="s">
        <v>91</v>
      </c>
    </row>
    <row r="161" spans="2:65" s="13" customFormat="1" x14ac:dyDescent="0.2">
      <c r="B161" s="172"/>
      <c r="D161" s="153" t="s">
        <v>214</v>
      </c>
      <c r="E161" s="173" t="s">
        <v>1</v>
      </c>
      <c r="F161" s="174" t="s">
        <v>1240</v>
      </c>
      <c r="H161" s="173" t="s">
        <v>1</v>
      </c>
      <c r="I161" s="175"/>
      <c r="L161" s="172"/>
      <c r="M161" s="176"/>
      <c r="T161" s="177"/>
      <c r="AT161" s="173" t="s">
        <v>214</v>
      </c>
      <c r="AU161" s="173" t="s">
        <v>91</v>
      </c>
      <c r="AV161" s="13" t="s">
        <v>80</v>
      </c>
      <c r="AW161" s="13" t="s">
        <v>29</v>
      </c>
      <c r="AX161" s="13" t="s">
        <v>72</v>
      </c>
      <c r="AY161" s="173" t="s">
        <v>207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2790</v>
      </c>
      <c r="H162" s="156">
        <v>642.9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72</v>
      </c>
      <c r="AY162" s="154" t="s">
        <v>207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2791</v>
      </c>
      <c r="H163" s="156">
        <v>301.7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72</v>
      </c>
      <c r="AY163" s="154" t="s">
        <v>207</v>
      </c>
    </row>
    <row r="164" spans="2:65" s="14" customFormat="1" x14ac:dyDescent="0.2">
      <c r="B164" s="178"/>
      <c r="D164" s="153" t="s">
        <v>214</v>
      </c>
      <c r="E164" s="179" t="s">
        <v>1</v>
      </c>
      <c r="F164" s="180" t="s">
        <v>243</v>
      </c>
      <c r="H164" s="181">
        <v>944.59999999999991</v>
      </c>
      <c r="I164" s="182"/>
      <c r="L164" s="178"/>
      <c r="M164" s="183"/>
      <c r="T164" s="184"/>
      <c r="AT164" s="179" t="s">
        <v>214</v>
      </c>
      <c r="AU164" s="179" t="s">
        <v>91</v>
      </c>
      <c r="AV164" s="14" t="s">
        <v>236</v>
      </c>
      <c r="AW164" s="14" t="s">
        <v>29</v>
      </c>
      <c r="AX164" s="14" t="s">
        <v>80</v>
      </c>
      <c r="AY164" s="179" t="s">
        <v>207</v>
      </c>
    </row>
    <row r="165" spans="2:65" s="1" customFormat="1" ht="24.15" customHeight="1" x14ac:dyDescent="0.2">
      <c r="B165" s="137"/>
      <c r="C165" s="138" t="s">
        <v>320</v>
      </c>
      <c r="D165" s="196" t="s">
        <v>208</v>
      </c>
      <c r="E165" s="139" t="s">
        <v>467</v>
      </c>
      <c r="F165" s="140" t="s">
        <v>468</v>
      </c>
      <c r="G165" s="141" t="s">
        <v>469</v>
      </c>
      <c r="H165" s="142">
        <v>1700.28</v>
      </c>
      <c r="I165" s="143"/>
      <c r="J165" s="144">
        <f>ROUND(I165*H165,2)</f>
        <v>0</v>
      </c>
      <c r="K165" s="145"/>
      <c r="L165" s="32"/>
      <c r="M165" s="146" t="s">
        <v>1</v>
      </c>
      <c r="N165" s="147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236</v>
      </c>
      <c r="AT165" s="150" t="s">
        <v>208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2801</v>
      </c>
    </row>
    <row r="166" spans="2:65" s="13" customFormat="1" x14ac:dyDescent="0.2">
      <c r="B166" s="172"/>
      <c r="D166" s="153" t="s">
        <v>214</v>
      </c>
      <c r="E166" s="173" t="s">
        <v>1</v>
      </c>
      <c r="F166" s="174" t="s">
        <v>1240</v>
      </c>
      <c r="H166" s="173" t="s">
        <v>1</v>
      </c>
      <c r="I166" s="175"/>
      <c r="L166" s="172"/>
      <c r="M166" s="176"/>
      <c r="T166" s="177"/>
      <c r="AT166" s="173" t="s">
        <v>214</v>
      </c>
      <c r="AU166" s="173" t="s">
        <v>91</v>
      </c>
      <c r="AV166" s="13" t="s">
        <v>80</v>
      </c>
      <c r="AW166" s="13" t="s">
        <v>29</v>
      </c>
      <c r="AX166" s="13" t="s">
        <v>72</v>
      </c>
      <c r="AY166" s="173" t="s">
        <v>207</v>
      </c>
    </row>
    <row r="167" spans="2:65" s="11" customFormat="1" x14ac:dyDescent="0.2">
      <c r="B167" s="152"/>
      <c r="D167" s="153" t="s">
        <v>214</v>
      </c>
      <c r="E167" s="154" t="s">
        <v>1</v>
      </c>
      <c r="F167" s="155" t="s">
        <v>2802</v>
      </c>
      <c r="H167" s="156">
        <v>1157.22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72</v>
      </c>
      <c r="AY167" s="154" t="s">
        <v>207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2803</v>
      </c>
      <c r="H168" s="156">
        <v>543.05999999999995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4" customFormat="1" x14ac:dyDescent="0.2">
      <c r="B169" s="178"/>
      <c r="D169" s="153" t="s">
        <v>214</v>
      </c>
      <c r="E169" s="179" t="s">
        <v>1</v>
      </c>
      <c r="F169" s="180" t="s">
        <v>243</v>
      </c>
      <c r="H169" s="181">
        <v>1700.28</v>
      </c>
      <c r="I169" s="182"/>
      <c r="L169" s="178"/>
      <c r="M169" s="183"/>
      <c r="T169" s="184"/>
      <c r="AT169" s="179" t="s">
        <v>214</v>
      </c>
      <c r="AU169" s="179" t="s">
        <v>91</v>
      </c>
      <c r="AV169" s="14" t="s">
        <v>236</v>
      </c>
      <c r="AW169" s="14" t="s">
        <v>29</v>
      </c>
      <c r="AX169" s="14" t="s">
        <v>80</v>
      </c>
      <c r="AY169" s="179" t="s">
        <v>207</v>
      </c>
    </row>
    <row r="170" spans="2:65" s="1" customFormat="1" ht="33" customHeight="1" x14ac:dyDescent="0.2">
      <c r="B170" s="137"/>
      <c r="C170" s="138" t="s">
        <v>324</v>
      </c>
      <c r="D170" s="138" t="s">
        <v>208</v>
      </c>
      <c r="E170" s="139" t="s">
        <v>965</v>
      </c>
      <c r="F170" s="140" t="s">
        <v>966</v>
      </c>
      <c r="G170" s="141" t="s">
        <v>269</v>
      </c>
      <c r="H170" s="142">
        <v>150.80000000000001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2804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2805</v>
      </c>
      <c r="H171" s="156">
        <v>150.80000000000001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80</v>
      </c>
      <c r="AY171" s="154" t="s">
        <v>207</v>
      </c>
    </row>
    <row r="172" spans="2:65" s="1" customFormat="1" ht="16.5" customHeight="1" x14ac:dyDescent="0.2">
      <c r="B172" s="137"/>
      <c r="C172" s="206" t="s">
        <v>330</v>
      </c>
      <c r="D172" s="206" t="s">
        <v>742</v>
      </c>
      <c r="E172" s="207" t="s">
        <v>1235</v>
      </c>
      <c r="F172" s="208" t="s">
        <v>1236</v>
      </c>
      <c r="G172" s="209" t="s">
        <v>469</v>
      </c>
      <c r="H172" s="210">
        <v>285.012</v>
      </c>
      <c r="I172" s="211"/>
      <c r="J172" s="212">
        <f>ROUND(I172*H172,2)</f>
        <v>0</v>
      </c>
      <c r="K172" s="213"/>
      <c r="L172" s="214"/>
      <c r="M172" s="215" t="s">
        <v>1</v>
      </c>
      <c r="N172" s="216" t="s">
        <v>38</v>
      </c>
      <c r="P172" s="148">
        <f>O172*H172</f>
        <v>0</v>
      </c>
      <c r="Q172" s="148">
        <v>1</v>
      </c>
      <c r="R172" s="148">
        <f>Q172*H172</f>
        <v>285.012</v>
      </c>
      <c r="S172" s="148">
        <v>0</v>
      </c>
      <c r="T172" s="149">
        <f>S172*H172</f>
        <v>0</v>
      </c>
      <c r="AR172" s="150" t="s">
        <v>320</v>
      </c>
      <c r="AT172" s="150" t="s">
        <v>742</v>
      </c>
      <c r="AU172" s="150" t="s">
        <v>91</v>
      </c>
      <c r="AY172" s="17" t="s">
        <v>207</v>
      </c>
      <c r="BE172" s="151">
        <f>IF(N172="základná",J172,0)</f>
        <v>0</v>
      </c>
      <c r="BF172" s="151">
        <f>IF(N172="znížená",J172,0)</f>
        <v>0</v>
      </c>
      <c r="BG172" s="151">
        <f>IF(N172="zákl. prenesená",J172,0)</f>
        <v>0</v>
      </c>
      <c r="BH172" s="151">
        <f>IF(N172="zníž. prenesená",J172,0)</f>
        <v>0</v>
      </c>
      <c r="BI172" s="151">
        <f>IF(N172="nulová",J172,0)</f>
        <v>0</v>
      </c>
      <c r="BJ172" s="17" t="s">
        <v>91</v>
      </c>
      <c r="BK172" s="151">
        <f>ROUND(I172*H172,2)</f>
        <v>0</v>
      </c>
      <c r="BL172" s="17" t="s">
        <v>236</v>
      </c>
      <c r="BM172" s="150" t="s">
        <v>2806</v>
      </c>
    </row>
    <row r="173" spans="2:65" s="11" customFormat="1" x14ac:dyDescent="0.2">
      <c r="B173" s="152"/>
      <c r="D173" s="153" t="s">
        <v>214</v>
      </c>
      <c r="F173" s="155" t="s">
        <v>2807</v>
      </c>
      <c r="H173" s="156">
        <v>285.012</v>
      </c>
      <c r="I173" s="157"/>
      <c r="L173" s="152"/>
      <c r="M173" s="158"/>
      <c r="T173" s="159"/>
      <c r="AT173" s="154" t="s">
        <v>214</v>
      </c>
      <c r="AU173" s="154" t="s">
        <v>91</v>
      </c>
      <c r="AV173" s="11" t="s">
        <v>91</v>
      </c>
      <c r="AW173" s="11" t="s">
        <v>3</v>
      </c>
      <c r="AX173" s="11" t="s">
        <v>80</v>
      </c>
      <c r="AY173" s="154" t="s">
        <v>207</v>
      </c>
    </row>
    <row r="174" spans="2:65" s="1" customFormat="1" ht="33" customHeight="1" x14ac:dyDescent="0.2">
      <c r="B174" s="137"/>
      <c r="C174" s="138" t="s">
        <v>334</v>
      </c>
      <c r="D174" s="138" t="s">
        <v>208</v>
      </c>
      <c r="E174" s="139" t="s">
        <v>965</v>
      </c>
      <c r="F174" s="140" t="s">
        <v>966</v>
      </c>
      <c r="G174" s="141" t="s">
        <v>269</v>
      </c>
      <c r="H174" s="142">
        <v>150.80000000000001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2808</v>
      </c>
    </row>
    <row r="175" spans="2:65" s="11" customFormat="1" ht="20.399999999999999" x14ac:dyDescent="0.2">
      <c r="B175" s="152"/>
      <c r="D175" s="153" t="s">
        <v>214</v>
      </c>
      <c r="E175" s="154" t="s">
        <v>1</v>
      </c>
      <c r="F175" s="155" t="s">
        <v>2809</v>
      </c>
      <c r="H175" s="156">
        <v>150.80000000000001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80</v>
      </c>
      <c r="AY175" s="154" t="s">
        <v>207</v>
      </c>
    </row>
    <row r="176" spans="2:65" s="1" customFormat="1" ht="16.5" customHeight="1" x14ac:dyDescent="0.2">
      <c r="B176" s="137"/>
      <c r="C176" s="206" t="s">
        <v>337</v>
      </c>
      <c r="D176" s="206" t="s">
        <v>742</v>
      </c>
      <c r="E176" s="207" t="s">
        <v>2640</v>
      </c>
      <c r="F176" s="208" t="s">
        <v>2641</v>
      </c>
      <c r="G176" s="209" t="s">
        <v>469</v>
      </c>
      <c r="H176" s="210">
        <v>285.012</v>
      </c>
      <c r="I176" s="211"/>
      <c r="J176" s="212">
        <f>ROUND(I176*H176,2)</f>
        <v>0</v>
      </c>
      <c r="K176" s="213"/>
      <c r="L176" s="214"/>
      <c r="M176" s="215" t="s">
        <v>1</v>
      </c>
      <c r="N176" s="216" t="s">
        <v>38</v>
      </c>
      <c r="P176" s="148">
        <f>O176*H176</f>
        <v>0</v>
      </c>
      <c r="Q176" s="148">
        <v>1</v>
      </c>
      <c r="R176" s="148">
        <f>Q176*H176</f>
        <v>285.012</v>
      </c>
      <c r="S176" s="148">
        <v>0</v>
      </c>
      <c r="T176" s="149">
        <f>S176*H176</f>
        <v>0</v>
      </c>
      <c r="AR176" s="150" t="s">
        <v>320</v>
      </c>
      <c r="AT176" s="150" t="s">
        <v>742</v>
      </c>
      <c r="AU176" s="150" t="s">
        <v>91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236</v>
      </c>
      <c r="BM176" s="150" t="s">
        <v>2810</v>
      </c>
    </row>
    <row r="177" spans="2:65" s="11" customFormat="1" x14ac:dyDescent="0.2">
      <c r="B177" s="152"/>
      <c r="D177" s="153" t="s">
        <v>214</v>
      </c>
      <c r="F177" s="155" t="s">
        <v>2807</v>
      </c>
      <c r="H177" s="156">
        <v>285.012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3</v>
      </c>
      <c r="AX177" s="11" t="s">
        <v>80</v>
      </c>
      <c r="AY177" s="154" t="s">
        <v>207</v>
      </c>
    </row>
    <row r="178" spans="2:65" s="1" customFormat="1" ht="24.15" customHeight="1" x14ac:dyDescent="0.2">
      <c r="B178" s="137"/>
      <c r="C178" s="138" t="s">
        <v>341</v>
      </c>
      <c r="D178" s="197" t="s">
        <v>208</v>
      </c>
      <c r="E178" s="139" t="s">
        <v>1541</v>
      </c>
      <c r="F178" s="140" t="s">
        <v>1542</v>
      </c>
      <c r="G178" s="141" t="s">
        <v>235</v>
      </c>
      <c r="H178" s="142">
        <v>1449.5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2811</v>
      </c>
    </row>
    <row r="179" spans="2:65" s="1" customFormat="1" ht="19.2" x14ac:dyDescent="0.2">
      <c r="B179" s="32"/>
      <c r="D179" s="153" t="s">
        <v>220</v>
      </c>
      <c r="F179" s="160" t="s">
        <v>2812</v>
      </c>
      <c r="I179" s="161"/>
      <c r="L179" s="32"/>
      <c r="M179" s="162"/>
      <c r="T179" s="59"/>
      <c r="AT179" s="17" t="s">
        <v>220</v>
      </c>
      <c r="AU179" s="17" t="s">
        <v>91</v>
      </c>
    </row>
    <row r="180" spans="2:65" s="11" customFormat="1" ht="20.399999999999999" x14ac:dyDescent="0.2">
      <c r="B180" s="152"/>
      <c r="D180" s="153" t="s">
        <v>214</v>
      </c>
      <c r="E180" s="154" t="s">
        <v>1</v>
      </c>
      <c r="F180" s="155" t="s">
        <v>2813</v>
      </c>
      <c r="H180" s="156">
        <v>1449.5</v>
      </c>
      <c r="I180" s="157"/>
      <c r="L180" s="152"/>
      <c r="M180" s="158"/>
      <c r="T180" s="159"/>
      <c r="AT180" s="154" t="s">
        <v>214</v>
      </c>
      <c r="AU180" s="154" t="s">
        <v>91</v>
      </c>
      <c r="AV180" s="11" t="s">
        <v>91</v>
      </c>
      <c r="AW180" s="11" t="s">
        <v>29</v>
      </c>
      <c r="AX180" s="11" t="s">
        <v>80</v>
      </c>
      <c r="AY180" s="154" t="s">
        <v>207</v>
      </c>
    </row>
    <row r="181" spans="2:65" s="10" customFormat="1" ht="22.8" customHeight="1" x14ac:dyDescent="0.25">
      <c r="B181" s="127"/>
      <c r="D181" s="128" t="s">
        <v>71</v>
      </c>
      <c r="E181" s="170" t="s">
        <v>236</v>
      </c>
      <c r="F181" s="170" t="s">
        <v>1000</v>
      </c>
      <c r="I181" s="130"/>
      <c r="J181" s="171">
        <f>BK181</f>
        <v>0</v>
      </c>
      <c r="L181" s="127"/>
      <c r="M181" s="132"/>
      <c r="P181" s="133">
        <f>SUM(P182:P186)</f>
        <v>0</v>
      </c>
      <c r="R181" s="133">
        <f>SUM(R182:R186)</f>
        <v>0.54707199999999989</v>
      </c>
      <c r="T181" s="134">
        <f>SUM(T182:T186)</f>
        <v>0</v>
      </c>
      <c r="AR181" s="128" t="s">
        <v>80</v>
      </c>
      <c r="AT181" s="135" t="s">
        <v>71</v>
      </c>
      <c r="AU181" s="135" t="s">
        <v>80</v>
      </c>
      <c r="AY181" s="128" t="s">
        <v>207</v>
      </c>
      <c r="BK181" s="136">
        <f>SUM(BK182:BK186)</f>
        <v>0</v>
      </c>
    </row>
    <row r="182" spans="2:65" s="1" customFormat="1" ht="37.799999999999997" customHeight="1" x14ac:dyDescent="0.2">
      <c r="B182" s="137"/>
      <c r="C182" s="138" t="s">
        <v>344</v>
      </c>
      <c r="D182" s="138" t="s">
        <v>208</v>
      </c>
      <c r="E182" s="139" t="s">
        <v>2656</v>
      </c>
      <c r="F182" s="140" t="s">
        <v>2657</v>
      </c>
      <c r="G182" s="141" t="s">
        <v>235</v>
      </c>
      <c r="H182" s="142">
        <v>854.8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2.7999999999999998E-4</v>
      </c>
      <c r="R182" s="148">
        <f>Q182*H182</f>
        <v>0.23934399999999997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2814</v>
      </c>
    </row>
    <row r="183" spans="2:65" s="13" customFormat="1" x14ac:dyDescent="0.2">
      <c r="B183" s="172"/>
      <c r="D183" s="153" t="s">
        <v>214</v>
      </c>
      <c r="E183" s="173" t="s">
        <v>1</v>
      </c>
      <c r="F183" s="174" t="s">
        <v>1240</v>
      </c>
      <c r="H183" s="173" t="s">
        <v>1</v>
      </c>
      <c r="I183" s="175"/>
      <c r="L183" s="172"/>
      <c r="M183" s="176"/>
      <c r="T183" s="177"/>
      <c r="AT183" s="173" t="s">
        <v>214</v>
      </c>
      <c r="AU183" s="173" t="s">
        <v>91</v>
      </c>
      <c r="AV183" s="13" t="s">
        <v>80</v>
      </c>
      <c r="AW183" s="13" t="s">
        <v>29</v>
      </c>
      <c r="AX183" s="13" t="s">
        <v>72</v>
      </c>
      <c r="AY183" s="173" t="s">
        <v>207</v>
      </c>
    </row>
    <row r="184" spans="2:65" s="11" customFormat="1" ht="20.399999999999999" x14ac:dyDescent="0.2">
      <c r="B184" s="152"/>
      <c r="D184" s="153" t="s">
        <v>214</v>
      </c>
      <c r="E184" s="154" t="s">
        <v>1</v>
      </c>
      <c r="F184" s="155" t="s">
        <v>2815</v>
      </c>
      <c r="H184" s="156">
        <v>854.8</v>
      </c>
      <c r="I184" s="157"/>
      <c r="L184" s="152"/>
      <c r="M184" s="158"/>
      <c r="T184" s="159"/>
      <c r="AT184" s="154" t="s">
        <v>214</v>
      </c>
      <c r="AU184" s="154" t="s">
        <v>91</v>
      </c>
      <c r="AV184" s="11" t="s">
        <v>91</v>
      </c>
      <c r="AW184" s="11" t="s">
        <v>29</v>
      </c>
      <c r="AX184" s="11" t="s">
        <v>80</v>
      </c>
      <c r="AY184" s="154" t="s">
        <v>207</v>
      </c>
    </row>
    <row r="185" spans="2:65" s="1" customFormat="1" ht="16.5" customHeight="1" x14ac:dyDescent="0.2">
      <c r="B185" s="137"/>
      <c r="C185" s="206" t="s">
        <v>348</v>
      </c>
      <c r="D185" s="206" t="s">
        <v>742</v>
      </c>
      <c r="E185" s="207" t="s">
        <v>2660</v>
      </c>
      <c r="F185" s="208" t="s">
        <v>2661</v>
      </c>
      <c r="G185" s="209" t="s">
        <v>235</v>
      </c>
      <c r="H185" s="210">
        <v>1025.76</v>
      </c>
      <c r="I185" s="211"/>
      <c r="J185" s="212">
        <f>ROUND(I185*H185,2)</f>
        <v>0</v>
      </c>
      <c r="K185" s="213"/>
      <c r="L185" s="214"/>
      <c r="M185" s="215" t="s">
        <v>1</v>
      </c>
      <c r="N185" s="216" t="s">
        <v>38</v>
      </c>
      <c r="P185" s="148">
        <f>O185*H185</f>
        <v>0</v>
      </c>
      <c r="Q185" s="148">
        <v>2.9999999999999997E-4</v>
      </c>
      <c r="R185" s="148">
        <f>Q185*H185</f>
        <v>0.30772799999999995</v>
      </c>
      <c r="S185" s="148">
        <v>0</v>
      </c>
      <c r="T185" s="149">
        <f>S185*H185</f>
        <v>0</v>
      </c>
      <c r="AR185" s="150" t="s">
        <v>320</v>
      </c>
      <c r="AT185" s="150" t="s">
        <v>742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2816</v>
      </c>
    </row>
    <row r="186" spans="2:65" s="11" customFormat="1" x14ac:dyDescent="0.2">
      <c r="B186" s="152"/>
      <c r="D186" s="153" t="s">
        <v>214</v>
      </c>
      <c r="F186" s="155" t="s">
        <v>2817</v>
      </c>
      <c r="H186" s="156">
        <v>1025.76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3</v>
      </c>
      <c r="AX186" s="11" t="s">
        <v>80</v>
      </c>
      <c r="AY186" s="154" t="s">
        <v>207</v>
      </c>
    </row>
    <row r="187" spans="2:65" s="10" customFormat="1" ht="25.95" customHeight="1" x14ac:dyDescent="0.25">
      <c r="B187" s="127"/>
      <c r="D187" s="128" t="s">
        <v>71</v>
      </c>
      <c r="E187" s="129" t="s">
        <v>204</v>
      </c>
      <c r="F187" s="129" t="s">
        <v>205</v>
      </c>
      <c r="I187" s="130"/>
      <c r="J187" s="131">
        <f>BK187</f>
        <v>0</v>
      </c>
      <c r="L187" s="127"/>
      <c r="M187" s="132"/>
      <c r="P187" s="133">
        <f>SUM(P188:P189)</f>
        <v>0</v>
      </c>
      <c r="R187" s="133">
        <f>SUM(R188:R189)</f>
        <v>0</v>
      </c>
      <c r="T187" s="134">
        <f>SUM(T188:T189)</f>
        <v>0</v>
      </c>
      <c r="AR187" s="128" t="s">
        <v>206</v>
      </c>
      <c r="AT187" s="135" t="s">
        <v>71</v>
      </c>
      <c r="AU187" s="135" t="s">
        <v>72</v>
      </c>
      <c r="AY187" s="128" t="s">
        <v>207</v>
      </c>
      <c r="BK187" s="136">
        <f>SUM(BK188:BK189)</f>
        <v>0</v>
      </c>
    </row>
    <row r="188" spans="2:65" s="1" customFormat="1" ht="49.05" customHeight="1" x14ac:dyDescent="0.2">
      <c r="B188" s="137"/>
      <c r="C188" s="138" t="s">
        <v>354</v>
      </c>
      <c r="D188" s="138" t="s">
        <v>208</v>
      </c>
      <c r="E188" s="139" t="s">
        <v>918</v>
      </c>
      <c r="F188" s="140" t="s">
        <v>919</v>
      </c>
      <c r="G188" s="141" t="s">
        <v>211</v>
      </c>
      <c r="H188" s="142">
        <v>1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212</v>
      </c>
      <c r="AT188" s="150" t="s">
        <v>208</v>
      </c>
      <c r="AU188" s="150" t="s">
        <v>80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212</v>
      </c>
      <c r="BM188" s="150" t="s">
        <v>2818</v>
      </c>
    </row>
    <row r="189" spans="2:65" s="1" customFormat="1" ht="44.25" customHeight="1" x14ac:dyDescent="0.2">
      <c r="B189" s="137"/>
      <c r="C189" s="138" t="s">
        <v>358</v>
      </c>
      <c r="D189" s="138" t="s">
        <v>208</v>
      </c>
      <c r="E189" s="139" t="s">
        <v>621</v>
      </c>
      <c r="F189" s="140" t="s">
        <v>622</v>
      </c>
      <c r="G189" s="141" t="s">
        <v>211</v>
      </c>
      <c r="H189" s="142">
        <v>1</v>
      </c>
      <c r="I189" s="143"/>
      <c r="J189" s="144">
        <f>ROUND(I189*H189,2)</f>
        <v>0</v>
      </c>
      <c r="K189" s="145"/>
      <c r="L189" s="32"/>
      <c r="M189" s="199" t="s">
        <v>1</v>
      </c>
      <c r="N189" s="200" t="s">
        <v>38</v>
      </c>
      <c r="O189" s="201"/>
      <c r="P189" s="202">
        <f>O189*H189</f>
        <v>0</v>
      </c>
      <c r="Q189" s="202">
        <v>0</v>
      </c>
      <c r="R189" s="202">
        <f>Q189*H189</f>
        <v>0</v>
      </c>
      <c r="S189" s="202">
        <v>0</v>
      </c>
      <c r="T189" s="203">
        <f>S189*H189</f>
        <v>0</v>
      </c>
      <c r="AR189" s="150" t="s">
        <v>212</v>
      </c>
      <c r="AT189" s="150" t="s">
        <v>208</v>
      </c>
      <c r="AU189" s="150" t="s">
        <v>80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212</v>
      </c>
      <c r="BM189" s="150" t="s">
        <v>2819</v>
      </c>
    </row>
    <row r="190" spans="2:65" s="1" customFormat="1" ht="6.9" customHeight="1" x14ac:dyDescent="0.2">
      <c r="B190" s="47"/>
      <c r="C190" s="48"/>
      <c r="D190" s="48"/>
      <c r="E190" s="48"/>
      <c r="F190" s="48"/>
      <c r="G190" s="48"/>
      <c r="H190" s="48"/>
      <c r="I190" s="48"/>
      <c r="J190" s="48"/>
      <c r="K190" s="48"/>
      <c r="L190" s="32"/>
    </row>
  </sheetData>
  <autoFilter ref="C123:K189" xr:uid="{00000000-0009-0000-0000-00000E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170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131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2820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ROUND(J121,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ROUND((SUM(BE121:BE169)),  2)</f>
        <v>0</v>
      </c>
      <c r="G33" s="100"/>
      <c r="H33" s="100"/>
      <c r="I33" s="101">
        <v>0.23</v>
      </c>
      <c r="J33" s="99">
        <f>ROUND(((SUM(BE121:BE169))*I33),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ROUND((SUM(BF121:BF169)),  2)</f>
        <v>0</v>
      </c>
      <c r="I34" s="102">
        <v>0.23</v>
      </c>
      <c r="J34" s="89">
        <f>ROUND(((SUM(BF121:BF169))*I34),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ROUND((SUM(BG121:BG169)),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ROUND((SUM(BH121:BH169)),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ROUND((SUM(BI121:BI169)),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 xml:space="preserve">SO 2.09 - SO 2.09  Sadové úpravy 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J121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2821</v>
      </c>
      <c r="E97" s="116"/>
      <c r="F97" s="116"/>
      <c r="G97" s="116"/>
      <c r="H97" s="116"/>
      <c r="I97" s="116"/>
      <c r="J97" s="117">
        <f>J122</f>
        <v>0</v>
      </c>
      <c r="L97" s="114"/>
    </row>
    <row r="98" spans="2:12" s="12" customFormat="1" ht="19.95" customHeight="1" x14ac:dyDescent="0.2">
      <c r="B98" s="166"/>
      <c r="D98" s="167" t="s">
        <v>2822</v>
      </c>
      <c r="E98" s="168"/>
      <c r="F98" s="168"/>
      <c r="G98" s="168"/>
      <c r="H98" s="168"/>
      <c r="I98" s="168"/>
      <c r="J98" s="169">
        <f>J137</f>
        <v>0</v>
      </c>
      <c r="L98" s="166"/>
    </row>
    <row r="99" spans="2:12" s="8" customFormat="1" ht="24.9" customHeight="1" x14ac:dyDescent="0.2">
      <c r="B99" s="114"/>
      <c r="D99" s="115" t="s">
        <v>2823</v>
      </c>
      <c r="E99" s="116"/>
      <c r="F99" s="116"/>
      <c r="G99" s="116"/>
      <c r="H99" s="116"/>
      <c r="I99" s="116"/>
      <c r="J99" s="117">
        <f>J147</f>
        <v>0</v>
      </c>
      <c r="L99" s="114"/>
    </row>
    <row r="100" spans="2:12" s="12" customFormat="1" ht="19.95" customHeight="1" x14ac:dyDescent="0.2">
      <c r="B100" s="166"/>
      <c r="D100" s="167" t="s">
        <v>2822</v>
      </c>
      <c r="E100" s="168"/>
      <c r="F100" s="168"/>
      <c r="G100" s="168"/>
      <c r="H100" s="168"/>
      <c r="I100" s="168"/>
      <c r="J100" s="169">
        <f>J163</f>
        <v>0</v>
      </c>
      <c r="L100" s="166"/>
    </row>
    <row r="101" spans="2:12" s="8" customFormat="1" ht="24.9" customHeight="1" x14ac:dyDescent="0.2">
      <c r="B101" s="114"/>
      <c r="D101" s="115" t="s">
        <v>191</v>
      </c>
      <c r="E101" s="116"/>
      <c r="F101" s="116"/>
      <c r="G101" s="116"/>
      <c r="H101" s="116"/>
      <c r="I101" s="116"/>
      <c r="J101" s="117">
        <f>J167</f>
        <v>0</v>
      </c>
      <c r="L101" s="114"/>
    </row>
    <row r="102" spans="2:12" s="1" customFormat="1" ht="21.75" customHeight="1" x14ac:dyDescent="0.2">
      <c r="B102" s="32"/>
      <c r="L102" s="32"/>
    </row>
    <row r="103" spans="2:12" s="1" customFormat="1" ht="6.9" customHeight="1" x14ac:dyDescent="0.2"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32"/>
    </row>
    <row r="107" spans="2:12" s="1" customFormat="1" ht="6.9" customHeight="1" x14ac:dyDescent="0.2"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32"/>
    </row>
    <row r="108" spans="2:12" s="1" customFormat="1" ht="24.9" customHeight="1" x14ac:dyDescent="0.2">
      <c r="B108" s="32"/>
      <c r="C108" s="21" t="s">
        <v>192</v>
      </c>
      <c r="L108" s="32"/>
    </row>
    <row r="109" spans="2:12" s="1" customFormat="1" ht="6.9" customHeight="1" x14ac:dyDescent="0.2">
      <c r="B109" s="32"/>
      <c r="L109" s="32"/>
    </row>
    <row r="110" spans="2:12" s="1" customFormat="1" ht="12" customHeight="1" x14ac:dyDescent="0.2">
      <c r="B110" s="32"/>
      <c r="C110" s="27" t="s">
        <v>15</v>
      </c>
      <c r="L110" s="32"/>
    </row>
    <row r="111" spans="2:12" s="1" customFormat="1" ht="16.5" customHeight="1" x14ac:dyDescent="0.2">
      <c r="B111" s="32"/>
      <c r="E111" s="243" t="str">
        <f>E7</f>
        <v>IP Horná Streda</v>
      </c>
      <c r="F111" s="244"/>
      <c r="G111" s="244"/>
      <c r="H111" s="244"/>
      <c r="L111" s="32"/>
    </row>
    <row r="112" spans="2:12" s="1" customFormat="1" ht="12" customHeight="1" x14ac:dyDescent="0.2">
      <c r="B112" s="32"/>
      <c r="C112" s="27" t="s">
        <v>184</v>
      </c>
      <c r="L112" s="32"/>
    </row>
    <row r="113" spans="2:65" s="1" customFormat="1" ht="16.5" customHeight="1" x14ac:dyDescent="0.2">
      <c r="B113" s="32"/>
      <c r="E113" s="239" t="str">
        <f>E9</f>
        <v xml:space="preserve">SO 2.09 - SO 2.09  Sadové úpravy </v>
      </c>
      <c r="F113" s="240"/>
      <c r="G113" s="240"/>
      <c r="H113" s="240"/>
      <c r="L113" s="32"/>
    </row>
    <row r="114" spans="2:65" s="1" customFormat="1" ht="6.9" customHeight="1" x14ac:dyDescent="0.2">
      <c r="B114" s="32"/>
      <c r="L114" s="32"/>
    </row>
    <row r="115" spans="2:65" s="1" customFormat="1" ht="12" customHeight="1" x14ac:dyDescent="0.2">
      <c r="B115" s="32"/>
      <c r="C115" s="27" t="s">
        <v>19</v>
      </c>
      <c r="F115" s="25" t="str">
        <f>F12</f>
        <v xml:space="preserve"> </v>
      </c>
      <c r="I115" s="27" t="s">
        <v>21</v>
      </c>
      <c r="J115" s="55" t="str">
        <f>IF(J12="","",J12)</f>
        <v>31. 7. 2026</v>
      </c>
      <c r="L115" s="32"/>
    </row>
    <row r="116" spans="2:65" s="1" customFormat="1" ht="6.9" customHeight="1" x14ac:dyDescent="0.2">
      <c r="B116" s="32"/>
      <c r="L116" s="32"/>
    </row>
    <row r="117" spans="2:65" s="1" customFormat="1" ht="15.15" customHeight="1" x14ac:dyDescent="0.2">
      <c r="B117" s="32"/>
      <c r="C117" s="27" t="s">
        <v>23</v>
      </c>
      <c r="F117" s="25" t="str">
        <f>E15</f>
        <v xml:space="preserve"> </v>
      </c>
      <c r="I117" s="27" t="s">
        <v>28</v>
      </c>
      <c r="J117" s="30" t="str">
        <f>E21</f>
        <v xml:space="preserve"> </v>
      </c>
      <c r="L117" s="32"/>
    </row>
    <row r="118" spans="2:65" s="1" customFormat="1" ht="15.15" customHeight="1" x14ac:dyDescent="0.2">
      <c r="B118" s="32"/>
      <c r="C118" s="27" t="s">
        <v>26</v>
      </c>
      <c r="F118" s="25" t="str">
        <f>IF(E18="","",E18)</f>
        <v>Vyplň údaj</v>
      </c>
      <c r="I118" s="27" t="s">
        <v>30</v>
      </c>
      <c r="J118" s="30" t="str">
        <f>E24</f>
        <v xml:space="preserve"> </v>
      </c>
      <c r="L118" s="32"/>
    </row>
    <row r="119" spans="2:65" s="1" customFormat="1" ht="10.35" customHeight="1" x14ac:dyDescent="0.2">
      <c r="B119" s="32"/>
      <c r="L119" s="32"/>
    </row>
    <row r="120" spans="2:65" s="9" customFormat="1" ht="29.25" customHeight="1" x14ac:dyDescent="0.2">
      <c r="B120" s="118"/>
      <c r="C120" s="119" t="s">
        <v>193</v>
      </c>
      <c r="D120" s="120" t="s">
        <v>57</v>
      </c>
      <c r="E120" s="120" t="s">
        <v>53</v>
      </c>
      <c r="F120" s="120" t="s">
        <v>54</v>
      </c>
      <c r="G120" s="120" t="s">
        <v>194</v>
      </c>
      <c r="H120" s="120" t="s">
        <v>195</v>
      </c>
      <c r="I120" s="120" t="s">
        <v>196</v>
      </c>
      <c r="J120" s="121" t="s">
        <v>188</v>
      </c>
      <c r="K120" s="122" t="s">
        <v>197</v>
      </c>
      <c r="L120" s="118"/>
      <c r="M120" s="62" t="s">
        <v>1</v>
      </c>
      <c r="N120" s="63" t="s">
        <v>36</v>
      </c>
      <c r="O120" s="63" t="s">
        <v>198</v>
      </c>
      <c r="P120" s="63" t="s">
        <v>199</v>
      </c>
      <c r="Q120" s="63" t="s">
        <v>200</v>
      </c>
      <c r="R120" s="63" t="s">
        <v>201</v>
      </c>
      <c r="S120" s="63" t="s">
        <v>202</v>
      </c>
      <c r="T120" s="64" t="s">
        <v>203</v>
      </c>
    </row>
    <row r="121" spans="2:65" s="1" customFormat="1" ht="22.8" customHeight="1" x14ac:dyDescent="0.3">
      <c r="B121" s="32"/>
      <c r="C121" s="67" t="s">
        <v>189</v>
      </c>
      <c r="J121" s="123">
        <f>BK121</f>
        <v>0</v>
      </c>
      <c r="L121" s="32"/>
      <c r="M121" s="65"/>
      <c r="N121" s="56"/>
      <c r="O121" s="56"/>
      <c r="P121" s="124">
        <f>P122+P147+P167</f>
        <v>0</v>
      </c>
      <c r="Q121" s="56"/>
      <c r="R121" s="124">
        <f>R122+R147+R167</f>
        <v>0</v>
      </c>
      <c r="S121" s="56"/>
      <c r="T121" s="125">
        <f>T122+T147+T167</f>
        <v>0</v>
      </c>
      <c r="AT121" s="17" t="s">
        <v>71</v>
      </c>
      <c r="AU121" s="17" t="s">
        <v>190</v>
      </c>
      <c r="BK121" s="126">
        <f>BK122+BK147+BK167</f>
        <v>0</v>
      </c>
    </row>
    <row r="122" spans="2:65" s="10" customFormat="1" ht="25.95" customHeight="1" x14ac:dyDescent="0.25">
      <c r="B122" s="127"/>
      <c r="D122" s="128" t="s">
        <v>71</v>
      </c>
      <c r="E122" s="129" t="s">
        <v>2824</v>
      </c>
      <c r="F122" s="129" t="s">
        <v>2825</v>
      </c>
      <c r="I122" s="130"/>
      <c r="J122" s="131">
        <f>BK122</f>
        <v>0</v>
      </c>
      <c r="L122" s="127"/>
      <c r="M122" s="132"/>
      <c r="P122" s="133">
        <f>P123+SUM(P124:P137)</f>
        <v>0</v>
      </c>
      <c r="R122" s="133">
        <f>R123+SUM(R124:R137)</f>
        <v>0</v>
      </c>
      <c r="T122" s="134">
        <f>T123+SUM(T124:T137)</f>
        <v>0</v>
      </c>
      <c r="AR122" s="128" t="s">
        <v>80</v>
      </c>
      <c r="AT122" s="135" t="s">
        <v>71</v>
      </c>
      <c r="AU122" s="135" t="s">
        <v>72</v>
      </c>
      <c r="AY122" s="128" t="s">
        <v>207</v>
      </c>
      <c r="BK122" s="136">
        <f>BK123+SUM(BK124:BK137)</f>
        <v>0</v>
      </c>
    </row>
    <row r="123" spans="2:65" s="1" customFormat="1" ht="33" customHeight="1" x14ac:dyDescent="0.2">
      <c r="B123" s="137"/>
      <c r="C123" s="138" t="s">
        <v>80</v>
      </c>
      <c r="D123" s="138" t="s">
        <v>208</v>
      </c>
      <c r="E123" s="139" t="s">
        <v>2826</v>
      </c>
      <c r="F123" s="140" t="s">
        <v>2827</v>
      </c>
      <c r="G123" s="141" t="s">
        <v>247</v>
      </c>
      <c r="H123" s="142">
        <v>4260</v>
      </c>
      <c r="I123" s="143"/>
      <c r="J123" s="144">
        <f t="shared" ref="J123:J136" si="0">ROUND(I123*H123,2)</f>
        <v>0</v>
      </c>
      <c r="K123" s="145"/>
      <c r="L123" s="32"/>
      <c r="M123" s="146" t="s">
        <v>1</v>
      </c>
      <c r="N123" s="147" t="s">
        <v>38</v>
      </c>
      <c r="P123" s="148">
        <f t="shared" ref="P123:P136" si="1">O123*H123</f>
        <v>0</v>
      </c>
      <c r="Q123" s="148">
        <v>0</v>
      </c>
      <c r="R123" s="148">
        <f t="shared" ref="R123:R136" si="2">Q123*H123</f>
        <v>0</v>
      </c>
      <c r="S123" s="148">
        <v>0</v>
      </c>
      <c r="T123" s="149">
        <f t="shared" ref="T123:T136" si="3">S123*H123</f>
        <v>0</v>
      </c>
      <c r="AR123" s="150" t="s">
        <v>236</v>
      </c>
      <c r="AT123" s="150" t="s">
        <v>208</v>
      </c>
      <c r="AU123" s="150" t="s">
        <v>80</v>
      </c>
      <c r="AY123" s="17" t="s">
        <v>207</v>
      </c>
      <c r="BE123" s="151">
        <f t="shared" ref="BE123:BE136" si="4">IF(N123="základná",J123,0)</f>
        <v>0</v>
      </c>
      <c r="BF123" s="151">
        <f t="shared" ref="BF123:BF136" si="5">IF(N123="znížená",J123,0)</f>
        <v>0</v>
      </c>
      <c r="BG123" s="151">
        <f t="shared" ref="BG123:BG136" si="6">IF(N123="zákl. prenesená",J123,0)</f>
        <v>0</v>
      </c>
      <c r="BH123" s="151">
        <f t="shared" ref="BH123:BH136" si="7">IF(N123="zníž. prenesená",J123,0)</f>
        <v>0</v>
      </c>
      <c r="BI123" s="151">
        <f t="shared" ref="BI123:BI136" si="8">IF(N123="nulová",J123,0)</f>
        <v>0</v>
      </c>
      <c r="BJ123" s="17" t="s">
        <v>91</v>
      </c>
      <c r="BK123" s="151">
        <f t="shared" ref="BK123:BK136" si="9">ROUND(I123*H123,2)</f>
        <v>0</v>
      </c>
      <c r="BL123" s="17" t="s">
        <v>236</v>
      </c>
      <c r="BM123" s="150" t="s">
        <v>91</v>
      </c>
    </row>
    <row r="124" spans="2:65" s="1" customFormat="1" ht="37.799999999999997" customHeight="1" x14ac:dyDescent="0.2">
      <c r="B124" s="137"/>
      <c r="C124" s="138" t="s">
        <v>91</v>
      </c>
      <c r="D124" s="138" t="s">
        <v>208</v>
      </c>
      <c r="E124" s="139" t="s">
        <v>2828</v>
      </c>
      <c r="F124" s="140" t="s">
        <v>2829</v>
      </c>
      <c r="G124" s="141" t="s">
        <v>247</v>
      </c>
      <c r="H124" s="142">
        <v>4260</v>
      </c>
      <c r="I124" s="143"/>
      <c r="J124" s="144">
        <f t="shared" si="0"/>
        <v>0</v>
      </c>
      <c r="K124" s="145"/>
      <c r="L124" s="32"/>
      <c r="M124" s="146" t="s">
        <v>1</v>
      </c>
      <c r="N124" s="147" t="s">
        <v>38</v>
      </c>
      <c r="P124" s="148">
        <f t="shared" si="1"/>
        <v>0</v>
      </c>
      <c r="Q124" s="148">
        <v>0</v>
      </c>
      <c r="R124" s="148">
        <f t="shared" si="2"/>
        <v>0</v>
      </c>
      <c r="S124" s="148">
        <v>0</v>
      </c>
      <c r="T124" s="149">
        <f t="shared" si="3"/>
        <v>0</v>
      </c>
      <c r="AR124" s="150" t="s">
        <v>236</v>
      </c>
      <c r="AT124" s="150" t="s">
        <v>208</v>
      </c>
      <c r="AU124" s="150" t="s">
        <v>80</v>
      </c>
      <c r="AY124" s="17" t="s">
        <v>207</v>
      </c>
      <c r="BE124" s="151">
        <f t="shared" si="4"/>
        <v>0</v>
      </c>
      <c r="BF124" s="151">
        <f t="shared" si="5"/>
        <v>0</v>
      </c>
      <c r="BG124" s="151">
        <f t="shared" si="6"/>
        <v>0</v>
      </c>
      <c r="BH124" s="151">
        <f t="shared" si="7"/>
        <v>0</v>
      </c>
      <c r="BI124" s="151">
        <f t="shared" si="8"/>
        <v>0</v>
      </c>
      <c r="BJ124" s="17" t="s">
        <v>91</v>
      </c>
      <c r="BK124" s="151">
        <f t="shared" si="9"/>
        <v>0</v>
      </c>
      <c r="BL124" s="17" t="s">
        <v>236</v>
      </c>
      <c r="BM124" s="150" t="s">
        <v>236</v>
      </c>
    </row>
    <row r="125" spans="2:65" s="1" customFormat="1" ht="16.5" customHeight="1" x14ac:dyDescent="0.2">
      <c r="B125" s="137"/>
      <c r="C125" s="206" t="s">
        <v>275</v>
      </c>
      <c r="D125" s="206" t="s">
        <v>742</v>
      </c>
      <c r="E125" s="207" t="s">
        <v>2830</v>
      </c>
      <c r="F125" s="208" t="s">
        <v>2831</v>
      </c>
      <c r="G125" s="209" t="s">
        <v>2832</v>
      </c>
      <c r="H125" s="210">
        <v>21300</v>
      </c>
      <c r="I125" s="211"/>
      <c r="J125" s="212">
        <f t="shared" si="0"/>
        <v>0</v>
      </c>
      <c r="K125" s="213"/>
      <c r="L125" s="214"/>
      <c r="M125" s="215" t="s">
        <v>1</v>
      </c>
      <c r="N125" s="216" t="s">
        <v>38</v>
      </c>
      <c r="P125" s="148">
        <f t="shared" si="1"/>
        <v>0</v>
      </c>
      <c r="Q125" s="148">
        <v>0</v>
      </c>
      <c r="R125" s="148">
        <f t="shared" si="2"/>
        <v>0</v>
      </c>
      <c r="S125" s="148">
        <v>0</v>
      </c>
      <c r="T125" s="149">
        <f t="shared" si="3"/>
        <v>0</v>
      </c>
      <c r="AR125" s="150" t="s">
        <v>320</v>
      </c>
      <c r="AT125" s="150" t="s">
        <v>742</v>
      </c>
      <c r="AU125" s="150" t="s">
        <v>80</v>
      </c>
      <c r="AY125" s="17" t="s">
        <v>207</v>
      </c>
      <c r="BE125" s="151">
        <f t="shared" si="4"/>
        <v>0</v>
      </c>
      <c r="BF125" s="151">
        <f t="shared" si="5"/>
        <v>0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7" t="s">
        <v>91</v>
      </c>
      <c r="BK125" s="151">
        <f t="shared" si="9"/>
        <v>0</v>
      </c>
      <c r="BL125" s="17" t="s">
        <v>236</v>
      </c>
      <c r="BM125" s="150" t="s">
        <v>311</v>
      </c>
    </row>
    <row r="126" spans="2:65" s="1" customFormat="1" ht="16.5" customHeight="1" x14ac:dyDescent="0.2">
      <c r="B126" s="137"/>
      <c r="C126" s="206" t="s">
        <v>236</v>
      </c>
      <c r="D126" s="206" t="s">
        <v>742</v>
      </c>
      <c r="E126" s="207" t="s">
        <v>2833</v>
      </c>
      <c r="F126" s="208" t="s">
        <v>2834</v>
      </c>
      <c r="G126" s="209" t="s">
        <v>2832</v>
      </c>
      <c r="H126" s="210">
        <v>12780</v>
      </c>
      <c r="I126" s="211"/>
      <c r="J126" s="212">
        <f t="shared" si="0"/>
        <v>0</v>
      </c>
      <c r="K126" s="213"/>
      <c r="L126" s="214"/>
      <c r="M126" s="215" t="s">
        <v>1</v>
      </c>
      <c r="N126" s="216" t="s">
        <v>38</v>
      </c>
      <c r="P126" s="148">
        <f t="shared" si="1"/>
        <v>0</v>
      </c>
      <c r="Q126" s="148">
        <v>0</v>
      </c>
      <c r="R126" s="148">
        <f t="shared" si="2"/>
        <v>0</v>
      </c>
      <c r="S126" s="148">
        <v>0</v>
      </c>
      <c r="T126" s="149">
        <f t="shared" si="3"/>
        <v>0</v>
      </c>
      <c r="AR126" s="150" t="s">
        <v>320</v>
      </c>
      <c r="AT126" s="150" t="s">
        <v>742</v>
      </c>
      <c r="AU126" s="150" t="s">
        <v>80</v>
      </c>
      <c r="AY126" s="17" t="s">
        <v>207</v>
      </c>
      <c r="BE126" s="151">
        <f t="shared" si="4"/>
        <v>0</v>
      </c>
      <c r="BF126" s="151">
        <f t="shared" si="5"/>
        <v>0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7" t="s">
        <v>91</v>
      </c>
      <c r="BK126" s="151">
        <f t="shared" si="9"/>
        <v>0</v>
      </c>
      <c r="BL126" s="17" t="s">
        <v>236</v>
      </c>
      <c r="BM126" s="150" t="s">
        <v>320</v>
      </c>
    </row>
    <row r="127" spans="2:65" s="1" customFormat="1" ht="21.75" customHeight="1" x14ac:dyDescent="0.2">
      <c r="B127" s="137"/>
      <c r="C127" s="206" t="s">
        <v>206</v>
      </c>
      <c r="D127" s="206" t="s">
        <v>742</v>
      </c>
      <c r="E127" s="207" t="s">
        <v>2835</v>
      </c>
      <c r="F127" s="208" t="s">
        <v>2836</v>
      </c>
      <c r="G127" s="209" t="s">
        <v>247</v>
      </c>
      <c r="H127" s="210">
        <v>4260</v>
      </c>
      <c r="I127" s="211"/>
      <c r="J127" s="212">
        <f t="shared" si="0"/>
        <v>0</v>
      </c>
      <c r="K127" s="213"/>
      <c r="L127" s="214"/>
      <c r="M127" s="215" t="s">
        <v>1</v>
      </c>
      <c r="N127" s="216" t="s">
        <v>38</v>
      </c>
      <c r="P127" s="148">
        <f t="shared" si="1"/>
        <v>0</v>
      </c>
      <c r="Q127" s="148">
        <v>0</v>
      </c>
      <c r="R127" s="148">
        <f t="shared" si="2"/>
        <v>0</v>
      </c>
      <c r="S127" s="148">
        <v>0</v>
      </c>
      <c r="T127" s="149">
        <f t="shared" si="3"/>
        <v>0</v>
      </c>
      <c r="AR127" s="150" t="s">
        <v>320</v>
      </c>
      <c r="AT127" s="150" t="s">
        <v>742</v>
      </c>
      <c r="AU127" s="150" t="s">
        <v>80</v>
      </c>
      <c r="AY127" s="17" t="s">
        <v>207</v>
      </c>
      <c r="BE127" s="151">
        <f t="shared" si="4"/>
        <v>0</v>
      </c>
      <c r="BF127" s="151">
        <f t="shared" si="5"/>
        <v>0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7" t="s">
        <v>91</v>
      </c>
      <c r="BK127" s="151">
        <f t="shared" si="9"/>
        <v>0</v>
      </c>
      <c r="BL127" s="17" t="s">
        <v>236</v>
      </c>
      <c r="BM127" s="150" t="s">
        <v>330</v>
      </c>
    </row>
    <row r="128" spans="2:65" s="1" customFormat="1" ht="16.5" customHeight="1" x14ac:dyDescent="0.2">
      <c r="B128" s="137"/>
      <c r="C128" s="206" t="s">
        <v>311</v>
      </c>
      <c r="D128" s="206" t="s">
        <v>742</v>
      </c>
      <c r="E128" s="207" t="s">
        <v>2837</v>
      </c>
      <c r="F128" s="208" t="s">
        <v>2838</v>
      </c>
      <c r="G128" s="209" t="s">
        <v>611</v>
      </c>
      <c r="H128" s="210">
        <v>85.2</v>
      </c>
      <c r="I128" s="211"/>
      <c r="J128" s="212">
        <f t="shared" si="0"/>
        <v>0</v>
      </c>
      <c r="K128" s="213"/>
      <c r="L128" s="214"/>
      <c r="M128" s="215" t="s">
        <v>1</v>
      </c>
      <c r="N128" s="216" t="s">
        <v>38</v>
      </c>
      <c r="P128" s="148">
        <f t="shared" si="1"/>
        <v>0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AR128" s="150" t="s">
        <v>320</v>
      </c>
      <c r="AT128" s="150" t="s">
        <v>742</v>
      </c>
      <c r="AU128" s="150" t="s">
        <v>80</v>
      </c>
      <c r="AY128" s="17" t="s">
        <v>207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7" t="s">
        <v>91</v>
      </c>
      <c r="BK128" s="151">
        <f t="shared" si="9"/>
        <v>0</v>
      </c>
      <c r="BL128" s="17" t="s">
        <v>236</v>
      </c>
      <c r="BM128" s="150" t="s">
        <v>337</v>
      </c>
    </row>
    <row r="129" spans="2:65" s="1" customFormat="1" ht="24.15" customHeight="1" x14ac:dyDescent="0.2">
      <c r="B129" s="137"/>
      <c r="C129" s="138" t="s">
        <v>316</v>
      </c>
      <c r="D129" s="138" t="s">
        <v>208</v>
      </c>
      <c r="E129" s="139" t="s">
        <v>2839</v>
      </c>
      <c r="F129" s="140" t="s">
        <v>2840</v>
      </c>
      <c r="G129" s="141" t="s">
        <v>235</v>
      </c>
      <c r="H129" s="142">
        <v>1065</v>
      </c>
      <c r="I129" s="143"/>
      <c r="J129" s="144">
        <f t="shared" si="0"/>
        <v>0</v>
      </c>
      <c r="K129" s="145"/>
      <c r="L129" s="32"/>
      <c r="M129" s="146" t="s">
        <v>1</v>
      </c>
      <c r="N129" s="147" t="s">
        <v>38</v>
      </c>
      <c r="P129" s="148">
        <f t="shared" si="1"/>
        <v>0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AR129" s="150" t="s">
        <v>236</v>
      </c>
      <c r="AT129" s="150" t="s">
        <v>208</v>
      </c>
      <c r="AU129" s="150" t="s">
        <v>80</v>
      </c>
      <c r="AY129" s="17" t="s">
        <v>207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7" t="s">
        <v>91</v>
      </c>
      <c r="BK129" s="151">
        <f t="shared" si="9"/>
        <v>0</v>
      </c>
      <c r="BL129" s="17" t="s">
        <v>236</v>
      </c>
      <c r="BM129" s="150" t="s">
        <v>344</v>
      </c>
    </row>
    <row r="130" spans="2:65" s="1" customFormat="1" ht="24.15" customHeight="1" x14ac:dyDescent="0.2">
      <c r="B130" s="137"/>
      <c r="C130" s="206" t="s">
        <v>320</v>
      </c>
      <c r="D130" s="206" t="s">
        <v>742</v>
      </c>
      <c r="E130" s="207" t="s">
        <v>2841</v>
      </c>
      <c r="F130" s="208" t="s">
        <v>2842</v>
      </c>
      <c r="G130" s="209" t="s">
        <v>247</v>
      </c>
      <c r="H130" s="210">
        <v>4260</v>
      </c>
      <c r="I130" s="211"/>
      <c r="J130" s="212">
        <f t="shared" si="0"/>
        <v>0</v>
      </c>
      <c r="K130" s="213"/>
      <c r="L130" s="214"/>
      <c r="M130" s="215" t="s">
        <v>1</v>
      </c>
      <c r="N130" s="216" t="s">
        <v>38</v>
      </c>
      <c r="P130" s="148">
        <f t="shared" si="1"/>
        <v>0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AR130" s="150" t="s">
        <v>320</v>
      </c>
      <c r="AT130" s="150" t="s">
        <v>742</v>
      </c>
      <c r="AU130" s="150" t="s">
        <v>80</v>
      </c>
      <c r="AY130" s="17" t="s">
        <v>207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7" t="s">
        <v>91</v>
      </c>
      <c r="BK130" s="151">
        <f t="shared" si="9"/>
        <v>0</v>
      </c>
      <c r="BL130" s="17" t="s">
        <v>236</v>
      </c>
      <c r="BM130" s="150" t="s">
        <v>354</v>
      </c>
    </row>
    <row r="131" spans="2:65" s="1" customFormat="1" ht="24.15" customHeight="1" x14ac:dyDescent="0.2">
      <c r="B131" s="137"/>
      <c r="C131" s="138" t="s">
        <v>324</v>
      </c>
      <c r="D131" s="138" t="s">
        <v>208</v>
      </c>
      <c r="E131" s="139" t="s">
        <v>2843</v>
      </c>
      <c r="F131" s="140" t="s">
        <v>2844</v>
      </c>
      <c r="G131" s="141" t="s">
        <v>235</v>
      </c>
      <c r="H131" s="142">
        <v>1065</v>
      </c>
      <c r="I131" s="143"/>
      <c r="J131" s="144">
        <f t="shared" si="0"/>
        <v>0</v>
      </c>
      <c r="K131" s="145"/>
      <c r="L131" s="32"/>
      <c r="M131" s="146" t="s">
        <v>1</v>
      </c>
      <c r="N131" s="147" t="s">
        <v>38</v>
      </c>
      <c r="P131" s="148">
        <f t="shared" si="1"/>
        <v>0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AR131" s="150" t="s">
        <v>236</v>
      </c>
      <c r="AT131" s="150" t="s">
        <v>208</v>
      </c>
      <c r="AU131" s="150" t="s">
        <v>80</v>
      </c>
      <c r="AY131" s="17" t="s">
        <v>207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7" t="s">
        <v>91</v>
      </c>
      <c r="BK131" s="151">
        <f t="shared" si="9"/>
        <v>0</v>
      </c>
      <c r="BL131" s="17" t="s">
        <v>236</v>
      </c>
      <c r="BM131" s="150" t="s">
        <v>362</v>
      </c>
    </row>
    <row r="132" spans="2:65" s="1" customFormat="1" ht="24.15" customHeight="1" x14ac:dyDescent="0.2">
      <c r="B132" s="137"/>
      <c r="C132" s="206" t="s">
        <v>330</v>
      </c>
      <c r="D132" s="206" t="s">
        <v>742</v>
      </c>
      <c r="E132" s="207" t="s">
        <v>2845</v>
      </c>
      <c r="F132" s="208" t="s">
        <v>2846</v>
      </c>
      <c r="G132" s="209" t="s">
        <v>269</v>
      </c>
      <c r="H132" s="210">
        <v>106.5</v>
      </c>
      <c r="I132" s="211"/>
      <c r="J132" s="212">
        <f t="shared" si="0"/>
        <v>0</v>
      </c>
      <c r="K132" s="213"/>
      <c r="L132" s="214"/>
      <c r="M132" s="215" t="s">
        <v>1</v>
      </c>
      <c r="N132" s="216" t="s">
        <v>38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AR132" s="150" t="s">
        <v>320</v>
      </c>
      <c r="AT132" s="150" t="s">
        <v>742</v>
      </c>
      <c r="AU132" s="150" t="s">
        <v>80</v>
      </c>
      <c r="AY132" s="17" t="s">
        <v>207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7" t="s">
        <v>91</v>
      </c>
      <c r="BK132" s="151">
        <f t="shared" si="9"/>
        <v>0</v>
      </c>
      <c r="BL132" s="17" t="s">
        <v>236</v>
      </c>
      <c r="BM132" s="150" t="s">
        <v>372</v>
      </c>
    </row>
    <row r="133" spans="2:65" s="1" customFormat="1" ht="16.5" customHeight="1" x14ac:dyDescent="0.2">
      <c r="B133" s="137"/>
      <c r="C133" s="138" t="s">
        <v>334</v>
      </c>
      <c r="D133" s="138" t="s">
        <v>208</v>
      </c>
      <c r="E133" s="139" t="s">
        <v>2847</v>
      </c>
      <c r="F133" s="140" t="s">
        <v>2848</v>
      </c>
      <c r="G133" s="141" t="s">
        <v>269</v>
      </c>
      <c r="H133" s="142">
        <v>21.3</v>
      </c>
      <c r="I133" s="143"/>
      <c r="J133" s="144">
        <f t="shared" si="0"/>
        <v>0</v>
      </c>
      <c r="K133" s="145"/>
      <c r="L133" s="32"/>
      <c r="M133" s="146" t="s">
        <v>1</v>
      </c>
      <c r="N133" s="147" t="s">
        <v>38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AR133" s="150" t="s">
        <v>236</v>
      </c>
      <c r="AT133" s="150" t="s">
        <v>208</v>
      </c>
      <c r="AU133" s="150" t="s">
        <v>80</v>
      </c>
      <c r="AY133" s="17" t="s">
        <v>207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7" t="s">
        <v>91</v>
      </c>
      <c r="BK133" s="151">
        <f t="shared" si="9"/>
        <v>0</v>
      </c>
      <c r="BL133" s="17" t="s">
        <v>236</v>
      </c>
      <c r="BM133" s="150" t="s">
        <v>381</v>
      </c>
    </row>
    <row r="134" spans="2:65" s="1" customFormat="1" ht="16.5" customHeight="1" x14ac:dyDescent="0.2">
      <c r="B134" s="137"/>
      <c r="C134" s="138" t="s">
        <v>337</v>
      </c>
      <c r="D134" s="138" t="s">
        <v>208</v>
      </c>
      <c r="E134" s="139" t="s">
        <v>2849</v>
      </c>
      <c r="F134" s="140" t="s">
        <v>2850</v>
      </c>
      <c r="G134" s="141" t="s">
        <v>269</v>
      </c>
      <c r="H134" s="142">
        <v>21.3</v>
      </c>
      <c r="I134" s="143"/>
      <c r="J134" s="144">
        <f t="shared" si="0"/>
        <v>0</v>
      </c>
      <c r="K134" s="145"/>
      <c r="L134" s="32"/>
      <c r="M134" s="146" t="s">
        <v>1</v>
      </c>
      <c r="N134" s="147" t="s">
        <v>38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AR134" s="150" t="s">
        <v>236</v>
      </c>
      <c r="AT134" s="150" t="s">
        <v>208</v>
      </c>
      <c r="AU134" s="150" t="s">
        <v>80</v>
      </c>
      <c r="AY134" s="17" t="s">
        <v>207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7" t="s">
        <v>91</v>
      </c>
      <c r="BK134" s="151">
        <f t="shared" si="9"/>
        <v>0</v>
      </c>
      <c r="BL134" s="17" t="s">
        <v>236</v>
      </c>
      <c r="BM134" s="150" t="s">
        <v>388</v>
      </c>
    </row>
    <row r="135" spans="2:65" s="1" customFormat="1" ht="16.5" customHeight="1" x14ac:dyDescent="0.2">
      <c r="B135" s="137"/>
      <c r="C135" s="206" t="s">
        <v>341</v>
      </c>
      <c r="D135" s="206" t="s">
        <v>742</v>
      </c>
      <c r="E135" s="207" t="s">
        <v>2851</v>
      </c>
      <c r="F135" s="208" t="s">
        <v>2852</v>
      </c>
      <c r="G135" s="209" t="s">
        <v>269</v>
      </c>
      <c r="H135" s="210">
        <v>21.3</v>
      </c>
      <c r="I135" s="211"/>
      <c r="J135" s="212">
        <f t="shared" si="0"/>
        <v>0</v>
      </c>
      <c r="K135" s="213"/>
      <c r="L135" s="214"/>
      <c r="M135" s="215" t="s">
        <v>1</v>
      </c>
      <c r="N135" s="216" t="s">
        <v>38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AR135" s="150" t="s">
        <v>320</v>
      </c>
      <c r="AT135" s="150" t="s">
        <v>742</v>
      </c>
      <c r="AU135" s="150" t="s">
        <v>80</v>
      </c>
      <c r="AY135" s="17" t="s">
        <v>207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7" t="s">
        <v>91</v>
      </c>
      <c r="BK135" s="151">
        <f t="shared" si="9"/>
        <v>0</v>
      </c>
      <c r="BL135" s="17" t="s">
        <v>236</v>
      </c>
      <c r="BM135" s="150" t="s">
        <v>396</v>
      </c>
    </row>
    <row r="136" spans="2:65" s="1" customFormat="1" ht="24.15" customHeight="1" x14ac:dyDescent="0.2">
      <c r="B136" s="137"/>
      <c r="C136" s="138" t="s">
        <v>344</v>
      </c>
      <c r="D136" s="138" t="s">
        <v>208</v>
      </c>
      <c r="E136" s="139" t="s">
        <v>2853</v>
      </c>
      <c r="F136" s="140" t="s">
        <v>2854</v>
      </c>
      <c r="G136" s="141" t="s">
        <v>469</v>
      </c>
      <c r="H136" s="142">
        <v>70.290000000000006</v>
      </c>
      <c r="I136" s="143"/>
      <c r="J136" s="144">
        <f t="shared" si="0"/>
        <v>0</v>
      </c>
      <c r="K136" s="145"/>
      <c r="L136" s="32"/>
      <c r="M136" s="146" t="s">
        <v>1</v>
      </c>
      <c r="N136" s="147" t="s">
        <v>38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AR136" s="150" t="s">
        <v>236</v>
      </c>
      <c r="AT136" s="150" t="s">
        <v>208</v>
      </c>
      <c r="AU136" s="150" t="s">
        <v>80</v>
      </c>
      <c r="AY136" s="17" t="s">
        <v>207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7" t="s">
        <v>91</v>
      </c>
      <c r="BK136" s="151">
        <f t="shared" si="9"/>
        <v>0</v>
      </c>
      <c r="BL136" s="17" t="s">
        <v>236</v>
      </c>
      <c r="BM136" s="150" t="s">
        <v>404</v>
      </c>
    </row>
    <row r="137" spans="2:65" s="10" customFormat="1" ht="22.8" customHeight="1" x14ac:dyDescent="0.25">
      <c r="B137" s="127"/>
      <c r="D137" s="128" t="s">
        <v>71</v>
      </c>
      <c r="E137" s="170" t="s">
        <v>2855</v>
      </c>
      <c r="F137" s="170" t="s">
        <v>2856</v>
      </c>
      <c r="I137" s="130"/>
      <c r="J137" s="171">
        <f>BK137</f>
        <v>0</v>
      </c>
      <c r="L137" s="127"/>
      <c r="M137" s="132"/>
      <c r="P137" s="133">
        <f>SUM(P138:P146)</f>
        <v>0</v>
      </c>
      <c r="R137" s="133">
        <f>SUM(R138:R146)</f>
        <v>0</v>
      </c>
      <c r="T137" s="134">
        <f>SUM(T138:T146)</f>
        <v>0</v>
      </c>
      <c r="AR137" s="128" t="s">
        <v>80</v>
      </c>
      <c r="AT137" s="135" t="s">
        <v>71</v>
      </c>
      <c r="AU137" s="135" t="s">
        <v>80</v>
      </c>
      <c r="AY137" s="128" t="s">
        <v>207</v>
      </c>
      <c r="BK137" s="136">
        <f>SUM(BK138:BK146)</f>
        <v>0</v>
      </c>
    </row>
    <row r="138" spans="2:65" s="1" customFormat="1" ht="16.5" customHeight="1" x14ac:dyDescent="0.2">
      <c r="B138" s="137"/>
      <c r="C138" s="206" t="s">
        <v>348</v>
      </c>
      <c r="D138" s="206" t="s">
        <v>742</v>
      </c>
      <c r="E138" s="207" t="s">
        <v>2857</v>
      </c>
      <c r="F138" s="208" t="s">
        <v>2858</v>
      </c>
      <c r="G138" s="209" t="s">
        <v>247</v>
      </c>
      <c r="H138" s="210">
        <v>639</v>
      </c>
      <c r="I138" s="211"/>
      <c r="J138" s="212">
        <f t="shared" ref="J138:J146" si="10">ROUND(I138*H138,2)</f>
        <v>0</v>
      </c>
      <c r="K138" s="213"/>
      <c r="L138" s="214"/>
      <c r="M138" s="215" t="s">
        <v>1</v>
      </c>
      <c r="N138" s="216" t="s">
        <v>38</v>
      </c>
      <c r="P138" s="148">
        <f t="shared" ref="P138:P146" si="11">O138*H138</f>
        <v>0</v>
      </c>
      <c r="Q138" s="148">
        <v>0</v>
      </c>
      <c r="R138" s="148">
        <f t="shared" ref="R138:R146" si="12">Q138*H138</f>
        <v>0</v>
      </c>
      <c r="S138" s="148">
        <v>0</v>
      </c>
      <c r="T138" s="149">
        <f t="shared" ref="T138:T146" si="13">S138*H138</f>
        <v>0</v>
      </c>
      <c r="AR138" s="150" t="s">
        <v>320</v>
      </c>
      <c r="AT138" s="150" t="s">
        <v>742</v>
      </c>
      <c r="AU138" s="150" t="s">
        <v>91</v>
      </c>
      <c r="AY138" s="17" t="s">
        <v>207</v>
      </c>
      <c r="BE138" s="151">
        <f t="shared" ref="BE138:BE146" si="14">IF(N138="základná",J138,0)</f>
        <v>0</v>
      </c>
      <c r="BF138" s="151">
        <f t="shared" ref="BF138:BF146" si="15">IF(N138="znížená",J138,0)</f>
        <v>0</v>
      </c>
      <c r="BG138" s="151">
        <f t="shared" ref="BG138:BG146" si="16">IF(N138="zákl. prenesená",J138,0)</f>
        <v>0</v>
      </c>
      <c r="BH138" s="151">
        <f t="shared" ref="BH138:BH146" si="17">IF(N138="zníž. prenesená",J138,0)</f>
        <v>0</v>
      </c>
      <c r="BI138" s="151">
        <f t="shared" ref="BI138:BI146" si="18">IF(N138="nulová",J138,0)</f>
        <v>0</v>
      </c>
      <c r="BJ138" s="17" t="s">
        <v>91</v>
      </c>
      <c r="BK138" s="151">
        <f t="shared" ref="BK138:BK146" si="19">ROUND(I138*H138,2)</f>
        <v>0</v>
      </c>
      <c r="BL138" s="17" t="s">
        <v>236</v>
      </c>
      <c r="BM138" s="150" t="s">
        <v>413</v>
      </c>
    </row>
    <row r="139" spans="2:65" s="1" customFormat="1" ht="16.5" customHeight="1" x14ac:dyDescent="0.2">
      <c r="B139" s="137"/>
      <c r="C139" s="206" t="s">
        <v>354</v>
      </c>
      <c r="D139" s="206" t="s">
        <v>742</v>
      </c>
      <c r="E139" s="207" t="s">
        <v>2859</v>
      </c>
      <c r="F139" s="208" t="s">
        <v>2860</v>
      </c>
      <c r="G139" s="209" t="s">
        <v>247</v>
      </c>
      <c r="H139" s="210">
        <v>639</v>
      </c>
      <c r="I139" s="211"/>
      <c r="J139" s="212">
        <f t="shared" si="10"/>
        <v>0</v>
      </c>
      <c r="K139" s="213"/>
      <c r="L139" s="214"/>
      <c r="M139" s="215" t="s">
        <v>1</v>
      </c>
      <c r="N139" s="216" t="s">
        <v>38</v>
      </c>
      <c r="P139" s="148">
        <f t="shared" si="11"/>
        <v>0</v>
      </c>
      <c r="Q139" s="148">
        <v>0</v>
      </c>
      <c r="R139" s="148">
        <f t="shared" si="12"/>
        <v>0</v>
      </c>
      <c r="S139" s="148">
        <v>0</v>
      </c>
      <c r="T139" s="149">
        <f t="shared" si="13"/>
        <v>0</v>
      </c>
      <c r="AR139" s="150" t="s">
        <v>320</v>
      </c>
      <c r="AT139" s="150" t="s">
        <v>742</v>
      </c>
      <c r="AU139" s="150" t="s">
        <v>91</v>
      </c>
      <c r="AY139" s="17" t="s">
        <v>207</v>
      </c>
      <c r="BE139" s="151">
        <f t="shared" si="14"/>
        <v>0</v>
      </c>
      <c r="BF139" s="151">
        <f t="shared" si="15"/>
        <v>0</v>
      </c>
      <c r="BG139" s="151">
        <f t="shared" si="16"/>
        <v>0</v>
      </c>
      <c r="BH139" s="151">
        <f t="shared" si="17"/>
        <v>0</v>
      </c>
      <c r="BI139" s="151">
        <f t="shared" si="18"/>
        <v>0</v>
      </c>
      <c r="BJ139" s="17" t="s">
        <v>91</v>
      </c>
      <c r="BK139" s="151">
        <f t="shared" si="19"/>
        <v>0</v>
      </c>
      <c r="BL139" s="17" t="s">
        <v>236</v>
      </c>
      <c r="BM139" s="150" t="s">
        <v>436</v>
      </c>
    </row>
    <row r="140" spans="2:65" s="1" customFormat="1" ht="16.5" customHeight="1" x14ac:dyDescent="0.2">
      <c r="B140" s="137"/>
      <c r="C140" s="206" t="s">
        <v>358</v>
      </c>
      <c r="D140" s="206" t="s">
        <v>742</v>
      </c>
      <c r="E140" s="207" t="s">
        <v>2861</v>
      </c>
      <c r="F140" s="208" t="s">
        <v>2862</v>
      </c>
      <c r="G140" s="209" t="s">
        <v>247</v>
      </c>
      <c r="H140" s="210">
        <v>213</v>
      </c>
      <c r="I140" s="211"/>
      <c r="J140" s="212">
        <f t="shared" si="10"/>
        <v>0</v>
      </c>
      <c r="K140" s="213"/>
      <c r="L140" s="214"/>
      <c r="M140" s="215" t="s">
        <v>1</v>
      </c>
      <c r="N140" s="216" t="s">
        <v>38</v>
      </c>
      <c r="P140" s="148">
        <f t="shared" si="11"/>
        <v>0</v>
      </c>
      <c r="Q140" s="148">
        <v>0</v>
      </c>
      <c r="R140" s="148">
        <f t="shared" si="12"/>
        <v>0</v>
      </c>
      <c r="S140" s="148">
        <v>0</v>
      </c>
      <c r="T140" s="149">
        <f t="shared" si="13"/>
        <v>0</v>
      </c>
      <c r="AR140" s="150" t="s">
        <v>320</v>
      </c>
      <c r="AT140" s="150" t="s">
        <v>742</v>
      </c>
      <c r="AU140" s="150" t="s">
        <v>91</v>
      </c>
      <c r="AY140" s="17" t="s">
        <v>207</v>
      </c>
      <c r="BE140" s="151">
        <f t="shared" si="14"/>
        <v>0</v>
      </c>
      <c r="BF140" s="151">
        <f t="shared" si="15"/>
        <v>0</v>
      </c>
      <c r="BG140" s="151">
        <f t="shared" si="16"/>
        <v>0</v>
      </c>
      <c r="BH140" s="151">
        <f t="shared" si="17"/>
        <v>0</v>
      </c>
      <c r="BI140" s="151">
        <f t="shared" si="18"/>
        <v>0</v>
      </c>
      <c r="BJ140" s="17" t="s">
        <v>91</v>
      </c>
      <c r="BK140" s="151">
        <f t="shared" si="19"/>
        <v>0</v>
      </c>
      <c r="BL140" s="17" t="s">
        <v>236</v>
      </c>
      <c r="BM140" s="150" t="s">
        <v>451</v>
      </c>
    </row>
    <row r="141" spans="2:65" s="1" customFormat="1" ht="16.5" customHeight="1" x14ac:dyDescent="0.2">
      <c r="B141" s="137"/>
      <c r="C141" s="206" t="s">
        <v>362</v>
      </c>
      <c r="D141" s="206" t="s">
        <v>742</v>
      </c>
      <c r="E141" s="207" t="s">
        <v>2863</v>
      </c>
      <c r="F141" s="208" t="s">
        <v>2864</v>
      </c>
      <c r="G141" s="209" t="s">
        <v>247</v>
      </c>
      <c r="H141" s="210">
        <v>213</v>
      </c>
      <c r="I141" s="211"/>
      <c r="J141" s="212">
        <f t="shared" si="10"/>
        <v>0</v>
      </c>
      <c r="K141" s="213"/>
      <c r="L141" s="214"/>
      <c r="M141" s="215" t="s">
        <v>1</v>
      </c>
      <c r="N141" s="216" t="s">
        <v>38</v>
      </c>
      <c r="P141" s="148">
        <f t="shared" si="11"/>
        <v>0</v>
      </c>
      <c r="Q141" s="148">
        <v>0</v>
      </c>
      <c r="R141" s="148">
        <f t="shared" si="12"/>
        <v>0</v>
      </c>
      <c r="S141" s="148">
        <v>0</v>
      </c>
      <c r="T141" s="149">
        <f t="shared" si="13"/>
        <v>0</v>
      </c>
      <c r="AR141" s="150" t="s">
        <v>320</v>
      </c>
      <c r="AT141" s="150" t="s">
        <v>742</v>
      </c>
      <c r="AU141" s="150" t="s">
        <v>91</v>
      </c>
      <c r="AY141" s="17" t="s">
        <v>207</v>
      </c>
      <c r="BE141" s="151">
        <f t="shared" si="14"/>
        <v>0</v>
      </c>
      <c r="BF141" s="151">
        <f t="shared" si="15"/>
        <v>0</v>
      </c>
      <c r="BG141" s="151">
        <f t="shared" si="16"/>
        <v>0</v>
      </c>
      <c r="BH141" s="151">
        <f t="shared" si="17"/>
        <v>0</v>
      </c>
      <c r="BI141" s="151">
        <f t="shared" si="18"/>
        <v>0</v>
      </c>
      <c r="BJ141" s="17" t="s">
        <v>91</v>
      </c>
      <c r="BK141" s="151">
        <f t="shared" si="19"/>
        <v>0</v>
      </c>
      <c r="BL141" s="17" t="s">
        <v>236</v>
      </c>
      <c r="BM141" s="150" t="s">
        <v>461</v>
      </c>
    </row>
    <row r="142" spans="2:65" s="1" customFormat="1" ht="16.5" customHeight="1" x14ac:dyDescent="0.2">
      <c r="B142" s="137"/>
      <c r="C142" s="206" t="s">
        <v>366</v>
      </c>
      <c r="D142" s="206" t="s">
        <v>742</v>
      </c>
      <c r="E142" s="207" t="s">
        <v>2865</v>
      </c>
      <c r="F142" s="208" t="s">
        <v>2866</v>
      </c>
      <c r="G142" s="209" t="s">
        <v>247</v>
      </c>
      <c r="H142" s="210">
        <v>639</v>
      </c>
      <c r="I142" s="211"/>
      <c r="J142" s="212">
        <f t="shared" si="10"/>
        <v>0</v>
      </c>
      <c r="K142" s="213"/>
      <c r="L142" s="214"/>
      <c r="M142" s="215" t="s">
        <v>1</v>
      </c>
      <c r="N142" s="216" t="s">
        <v>38</v>
      </c>
      <c r="P142" s="148">
        <f t="shared" si="11"/>
        <v>0</v>
      </c>
      <c r="Q142" s="148">
        <v>0</v>
      </c>
      <c r="R142" s="148">
        <f t="shared" si="12"/>
        <v>0</v>
      </c>
      <c r="S142" s="148">
        <v>0</v>
      </c>
      <c r="T142" s="149">
        <f t="shared" si="13"/>
        <v>0</v>
      </c>
      <c r="AR142" s="150" t="s">
        <v>320</v>
      </c>
      <c r="AT142" s="150" t="s">
        <v>742</v>
      </c>
      <c r="AU142" s="150" t="s">
        <v>91</v>
      </c>
      <c r="AY142" s="17" t="s">
        <v>207</v>
      </c>
      <c r="BE142" s="151">
        <f t="shared" si="14"/>
        <v>0</v>
      </c>
      <c r="BF142" s="151">
        <f t="shared" si="15"/>
        <v>0</v>
      </c>
      <c r="BG142" s="151">
        <f t="shared" si="16"/>
        <v>0</v>
      </c>
      <c r="BH142" s="151">
        <f t="shared" si="17"/>
        <v>0</v>
      </c>
      <c r="BI142" s="151">
        <f t="shared" si="18"/>
        <v>0</v>
      </c>
      <c r="BJ142" s="17" t="s">
        <v>91</v>
      </c>
      <c r="BK142" s="151">
        <f t="shared" si="19"/>
        <v>0</v>
      </c>
      <c r="BL142" s="17" t="s">
        <v>236</v>
      </c>
      <c r="BM142" s="150" t="s">
        <v>473</v>
      </c>
    </row>
    <row r="143" spans="2:65" s="1" customFormat="1" ht="16.5" customHeight="1" x14ac:dyDescent="0.2">
      <c r="B143" s="137"/>
      <c r="C143" s="206" t="s">
        <v>372</v>
      </c>
      <c r="D143" s="206" t="s">
        <v>742</v>
      </c>
      <c r="E143" s="207" t="s">
        <v>2867</v>
      </c>
      <c r="F143" s="208" t="s">
        <v>2868</v>
      </c>
      <c r="G143" s="209" t="s">
        <v>247</v>
      </c>
      <c r="H143" s="210">
        <v>639</v>
      </c>
      <c r="I143" s="211"/>
      <c r="J143" s="212">
        <f t="shared" si="10"/>
        <v>0</v>
      </c>
      <c r="K143" s="213"/>
      <c r="L143" s="214"/>
      <c r="M143" s="215" t="s">
        <v>1</v>
      </c>
      <c r="N143" s="216" t="s">
        <v>38</v>
      </c>
      <c r="P143" s="148">
        <f t="shared" si="11"/>
        <v>0</v>
      </c>
      <c r="Q143" s="148">
        <v>0</v>
      </c>
      <c r="R143" s="148">
        <f t="shared" si="12"/>
        <v>0</v>
      </c>
      <c r="S143" s="148">
        <v>0</v>
      </c>
      <c r="T143" s="149">
        <f t="shared" si="13"/>
        <v>0</v>
      </c>
      <c r="AR143" s="150" t="s">
        <v>320</v>
      </c>
      <c r="AT143" s="150" t="s">
        <v>742</v>
      </c>
      <c r="AU143" s="150" t="s">
        <v>91</v>
      </c>
      <c r="AY143" s="17" t="s">
        <v>207</v>
      </c>
      <c r="BE143" s="151">
        <f t="shared" si="14"/>
        <v>0</v>
      </c>
      <c r="BF143" s="151">
        <f t="shared" si="15"/>
        <v>0</v>
      </c>
      <c r="BG143" s="151">
        <f t="shared" si="16"/>
        <v>0</v>
      </c>
      <c r="BH143" s="151">
        <f t="shared" si="17"/>
        <v>0</v>
      </c>
      <c r="BI143" s="151">
        <f t="shared" si="18"/>
        <v>0</v>
      </c>
      <c r="BJ143" s="17" t="s">
        <v>91</v>
      </c>
      <c r="BK143" s="151">
        <f t="shared" si="19"/>
        <v>0</v>
      </c>
      <c r="BL143" s="17" t="s">
        <v>236</v>
      </c>
      <c r="BM143" s="150" t="s">
        <v>486</v>
      </c>
    </row>
    <row r="144" spans="2:65" s="1" customFormat="1" ht="16.5" customHeight="1" x14ac:dyDescent="0.2">
      <c r="B144" s="137"/>
      <c r="C144" s="206" t="s">
        <v>376</v>
      </c>
      <c r="D144" s="206" t="s">
        <v>742</v>
      </c>
      <c r="E144" s="207" t="s">
        <v>2869</v>
      </c>
      <c r="F144" s="208" t="s">
        <v>2870</v>
      </c>
      <c r="G144" s="209" t="s">
        <v>247</v>
      </c>
      <c r="H144" s="210">
        <v>639</v>
      </c>
      <c r="I144" s="211"/>
      <c r="J144" s="212">
        <f t="shared" si="10"/>
        <v>0</v>
      </c>
      <c r="K144" s="213"/>
      <c r="L144" s="214"/>
      <c r="M144" s="215" t="s">
        <v>1</v>
      </c>
      <c r="N144" s="216" t="s">
        <v>38</v>
      </c>
      <c r="P144" s="148">
        <f t="shared" si="11"/>
        <v>0</v>
      </c>
      <c r="Q144" s="148">
        <v>0</v>
      </c>
      <c r="R144" s="148">
        <f t="shared" si="12"/>
        <v>0</v>
      </c>
      <c r="S144" s="148">
        <v>0</v>
      </c>
      <c r="T144" s="149">
        <f t="shared" si="13"/>
        <v>0</v>
      </c>
      <c r="AR144" s="150" t="s">
        <v>320</v>
      </c>
      <c r="AT144" s="150" t="s">
        <v>742</v>
      </c>
      <c r="AU144" s="150" t="s">
        <v>91</v>
      </c>
      <c r="AY144" s="17" t="s">
        <v>207</v>
      </c>
      <c r="BE144" s="151">
        <f t="shared" si="14"/>
        <v>0</v>
      </c>
      <c r="BF144" s="151">
        <f t="shared" si="15"/>
        <v>0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7" t="s">
        <v>91</v>
      </c>
      <c r="BK144" s="151">
        <f t="shared" si="19"/>
        <v>0</v>
      </c>
      <c r="BL144" s="17" t="s">
        <v>236</v>
      </c>
      <c r="BM144" s="150" t="s">
        <v>496</v>
      </c>
    </row>
    <row r="145" spans="2:65" s="1" customFormat="1" ht="16.5" customHeight="1" x14ac:dyDescent="0.2">
      <c r="B145" s="137"/>
      <c r="C145" s="206" t="s">
        <v>381</v>
      </c>
      <c r="D145" s="206" t="s">
        <v>742</v>
      </c>
      <c r="E145" s="207" t="s">
        <v>2871</v>
      </c>
      <c r="F145" s="208" t="s">
        <v>2872</v>
      </c>
      <c r="G145" s="209" t="s">
        <v>247</v>
      </c>
      <c r="H145" s="210">
        <v>213</v>
      </c>
      <c r="I145" s="211"/>
      <c r="J145" s="212">
        <f t="shared" si="10"/>
        <v>0</v>
      </c>
      <c r="K145" s="213"/>
      <c r="L145" s="214"/>
      <c r="M145" s="215" t="s">
        <v>1</v>
      </c>
      <c r="N145" s="216" t="s">
        <v>38</v>
      </c>
      <c r="P145" s="148">
        <f t="shared" si="11"/>
        <v>0</v>
      </c>
      <c r="Q145" s="148">
        <v>0</v>
      </c>
      <c r="R145" s="148">
        <f t="shared" si="12"/>
        <v>0</v>
      </c>
      <c r="S145" s="148">
        <v>0</v>
      </c>
      <c r="T145" s="149">
        <f t="shared" si="13"/>
        <v>0</v>
      </c>
      <c r="AR145" s="150" t="s">
        <v>320</v>
      </c>
      <c r="AT145" s="150" t="s">
        <v>742</v>
      </c>
      <c r="AU145" s="150" t="s">
        <v>91</v>
      </c>
      <c r="AY145" s="17" t="s">
        <v>207</v>
      </c>
      <c r="BE145" s="151">
        <f t="shared" si="14"/>
        <v>0</v>
      </c>
      <c r="BF145" s="151">
        <f t="shared" si="15"/>
        <v>0</v>
      </c>
      <c r="BG145" s="151">
        <f t="shared" si="16"/>
        <v>0</v>
      </c>
      <c r="BH145" s="151">
        <f t="shared" si="17"/>
        <v>0</v>
      </c>
      <c r="BI145" s="151">
        <f t="shared" si="18"/>
        <v>0</v>
      </c>
      <c r="BJ145" s="17" t="s">
        <v>91</v>
      </c>
      <c r="BK145" s="151">
        <f t="shared" si="19"/>
        <v>0</v>
      </c>
      <c r="BL145" s="17" t="s">
        <v>236</v>
      </c>
      <c r="BM145" s="150" t="s">
        <v>507</v>
      </c>
    </row>
    <row r="146" spans="2:65" s="1" customFormat="1" ht="16.5" customHeight="1" x14ac:dyDescent="0.2">
      <c r="B146" s="137"/>
      <c r="C146" s="206" t="s">
        <v>7</v>
      </c>
      <c r="D146" s="206" t="s">
        <v>742</v>
      </c>
      <c r="E146" s="207" t="s">
        <v>2873</v>
      </c>
      <c r="F146" s="208" t="s">
        <v>2874</v>
      </c>
      <c r="G146" s="209" t="s">
        <v>247</v>
      </c>
      <c r="H146" s="210">
        <v>426</v>
      </c>
      <c r="I146" s="211"/>
      <c r="J146" s="212">
        <f t="shared" si="10"/>
        <v>0</v>
      </c>
      <c r="K146" s="213"/>
      <c r="L146" s="214"/>
      <c r="M146" s="215" t="s">
        <v>1</v>
      </c>
      <c r="N146" s="216" t="s">
        <v>38</v>
      </c>
      <c r="P146" s="148">
        <f t="shared" si="11"/>
        <v>0</v>
      </c>
      <c r="Q146" s="148">
        <v>0</v>
      </c>
      <c r="R146" s="148">
        <f t="shared" si="12"/>
        <v>0</v>
      </c>
      <c r="S146" s="148">
        <v>0</v>
      </c>
      <c r="T146" s="149">
        <f t="shared" si="13"/>
        <v>0</v>
      </c>
      <c r="AR146" s="150" t="s">
        <v>320</v>
      </c>
      <c r="AT146" s="150" t="s">
        <v>742</v>
      </c>
      <c r="AU146" s="150" t="s">
        <v>91</v>
      </c>
      <c r="AY146" s="17" t="s">
        <v>207</v>
      </c>
      <c r="BE146" s="151">
        <f t="shared" si="14"/>
        <v>0</v>
      </c>
      <c r="BF146" s="151">
        <f t="shared" si="15"/>
        <v>0</v>
      </c>
      <c r="BG146" s="151">
        <f t="shared" si="16"/>
        <v>0</v>
      </c>
      <c r="BH146" s="151">
        <f t="shared" si="17"/>
        <v>0</v>
      </c>
      <c r="BI146" s="151">
        <f t="shared" si="18"/>
        <v>0</v>
      </c>
      <c r="BJ146" s="17" t="s">
        <v>91</v>
      </c>
      <c r="BK146" s="151">
        <f t="shared" si="19"/>
        <v>0</v>
      </c>
      <c r="BL146" s="17" t="s">
        <v>236</v>
      </c>
      <c r="BM146" s="150" t="s">
        <v>517</v>
      </c>
    </row>
    <row r="147" spans="2:65" s="10" customFormat="1" ht="25.95" customHeight="1" x14ac:dyDescent="0.25">
      <c r="B147" s="127"/>
      <c r="D147" s="128" t="s">
        <v>71</v>
      </c>
      <c r="E147" s="129" t="s">
        <v>2875</v>
      </c>
      <c r="F147" s="129" t="s">
        <v>2876</v>
      </c>
      <c r="I147" s="130"/>
      <c r="J147" s="131">
        <f>BK147</f>
        <v>0</v>
      </c>
      <c r="L147" s="127"/>
      <c r="M147" s="132"/>
      <c r="P147" s="133">
        <f>P148+SUM(P149:P163)</f>
        <v>0</v>
      </c>
      <c r="R147" s="133">
        <f>R148+SUM(R149:R163)</f>
        <v>0</v>
      </c>
      <c r="T147" s="134">
        <f>T148+SUM(T149:T163)</f>
        <v>0</v>
      </c>
      <c r="AR147" s="128" t="s">
        <v>80</v>
      </c>
      <c r="AT147" s="135" t="s">
        <v>71</v>
      </c>
      <c r="AU147" s="135" t="s">
        <v>72</v>
      </c>
      <c r="AY147" s="128" t="s">
        <v>207</v>
      </c>
      <c r="BK147" s="136">
        <f>BK148+SUM(BK149:BK163)</f>
        <v>0</v>
      </c>
    </row>
    <row r="148" spans="2:65" s="1" customFormat="1" ht="33" customHeight="1" x14ac:dyDescent="0.2">
      <c r="B148" s="137"/>
      <c r="C148" s="138" t="s">
        <v>388</v>
      </c>
      <c r="D148" s="138" t="s">
        <v>208</v>
      </c>
      <c r="E148" s="139" t="s">
        <v>2877</v>
      </c>
      <c r="F148" s="140" t="s">
        <v>2878</v>
      </c>
      <c r="G148" s="141" t="s">
        <v>247</v>
      </c>
      <c r="H148" s="142">
        <v>6251</v>
      </c>
      <c r="I148" s="143"/>
      <c r="J148" s="144">
        <f t="shared" ref="J148:J162" si="20">ROUND(I148*H148,2)</f>
        <v>0</v>
      </c>
      <c r="K148" s="145"/>
      <c r="L148" s="32"/>
      <c r="M148" s="146" t="s">
        <v>1</v>
      </c>
      <c r="N148" s="147" t="s">
        <v>38</v>
      </c>
      <c r="P148" s="148">
        <f t="shared" ref="P148:P162" si="21">O148*H148</f>
        <v>0</v>
      </c>
      <c r="Q148" s="148">
        <v>0</v>
      </c>
      <c r="R148" s="148">
        <f t="shared" ref="R148:R162" si="22">Q148*H148</f>
        <v>0</v>
      </c>
      <c r="S148" s="148">
        <v>0</v>
      </c>
      <c r="T148" s="149">
        <f t="shared" ref="T148:T162" si="23">S148*H148</f>
        <v>0</v>
      </c>
      <c r="AR148" s="150" t="s">
        <v>236</v>
      </c>
      <c r="AT148" s="150" t="s">
        <v>208</v>
      </c>
      <c r="AU148" s="150" t="s">
        <v>80</v>
      </c>
      <c r="AY148" s="17" t="s">
        <v>207</v>
      </c>
      <c r="BE148" s="151">
        <f t="shared" ref="BE148:BE162" si="24">IF(N148="základná",J148,0)</f>
        <v>0</v>
      </c>
      <c r="BF148" s="151">
        <f t="shared" ref="BF148:BF162" si="25">IF(N148="znížená",J148,0)</f>
        <v>0</v>
      </c>
      <c r="BG148" s="151">
        <f t="shared" ref="BG148:BG162" si="26">IF(N148="zákl. prenesená",J148,0)</f>
        <v>0</v>
      </c>
      <c r="BH148" s="151">
        <f t="shared" ref="BH148:BH162" si="27">IF(N148="zníž. prenesená",J148,0)</f>
        <v>0</v>
      </c>
      <c r="BI148" s="151">
        <f t="shared" ref="BI148:BI162" si="28">IF(N148="nulová",J148,0)</f>
        <v>0</v>
      </c>
      <c r="BJ148" s="17" t="s">
        <v>91</v>
      </c>
      <c r="BK148" s="151">
        <f t="shared" ref="BK148:BK162" si="29">ROUND(I148*H148,2)</f>
        <v>0</v>
      </c>
      <c r="BL148" s="17" t="s">
        <v>236</v>
      </c>
      <c r="BM148" s="150" t="s">
        <v>527</v>
      </c>
    </row>
    <row r="149" spans="2:65" s="1" customFormat="1" ht="37.799999999999997" customHeight="1" x14ac:dyDescent="0.2">
      <c r="B149" s="137"/>
      <c r="C149" s="138" t="s">
        <v>391</v>
      </c>
      <c r="D149" s="138" t="s">
        <v>208</v>
      </c>
      <c r="E149" s="139" t="s">
        <v>2879</v>
      </c>
      <c r="F149" s="140" t="s">
        <v>2880</v>
      </c>
      <c r="G149" s="141" t="s">
        <v>247</v>
      </c>
      <c r="H149" s="142">
        <v>6251</v>
      </c>
      <c r="I149" s="143"/>
      <c r="J149" s="144">
        <f t="shared" si="20"/>
        <v>0</v>
      </c>
      <c r="K149" s="145"/>
      <c r="L149" s="32"/>
      <c r="M149" s="146" t="s">
        <v>1</v>
      </c>
      <c r="N149" s="147" t="s">
        <v>38</v>
      </c>
      <c r="P149" s="148">
        <f t="shared" si="21"/>
        <v>0</v>
      </c>
      <c r="Q149" s="148">
        <v>0</v>
      </c>
      <c r="R149" s="148">
        <f t="shared" si="22"/>
        <v>0</v>
      </c>
      <c r="S149" s="148">
        <v>0</v>
      </c>
      <c r="T149" s="149">
        <f t="shared" si="23"/>
        <v>0</v>
      </c>
      <c r="AR149" s="150" t="s">
        <v>236</v>
      </c>
      <c r="AT149" s="150" t="s">
        <v>208</v>
      </c>
      <c r="AU149" s="150" t="s">
        <v>80</v>
      </c>
      <c r="AY149" s="17" t="s">
        <v>207</v>
      </c>
      <c r="BE149" s="151">
        <f t="shared" si="24"/>
        <v>0</v>
      </c>
      <c r="BF149" s="151">
        <f t="shared" si="25"/>
        <v>0</v>
      </c>
      <c r="BG149" s="151">
        <f t="shared" si="26"/>
        <v>0</v>
      </c>
      <c r="BH149" s="151">
        <f t="shared" si="27"/>
        <v>0</v>
      </c>
      <c r="BI149" s="151">
        <f t="shared" si="28"/>
        <v>0</v>
      </c>
      <c r="BJ149" s="17" t="s">
        <v>91</v>
      </c>
      <c r="BK149" s="151">
        <f t="shared" si="29"/>
        <v>0</v>
      </c>
      <c r="BL149" s="17" t="s">
        <v>236</v>
      </c>
      <c r="BM149" s="150" t="s">
        <v>541</v>
      </c>
    </row>
    <row r="150" spans="2:65" s="1" customFormat="1" ht="16.5" customHeight="1" x14ac:dyDescent="0.2">
      <c r="B150" s="137"/>
      <c r="C150" s="206" t="s">
        <v>396</v>
      </c>
      <c r="D150" s="206" t="s">
        <v>742</v>
      </c>
      <c r="E150" s="207" t="s">
        <v>2830</v>
      </c>
      <c r="F150" s="208" t="s">
        <v>2831</v>
      </c>
      <c r="G150" s="209" t="s">
        <v>2832</v>
      </c>
      <c r="H150" s="210">
        <v>31.254999999999999</v>
      </c>
      <c r="I150" s="211"/>
      <c r="J150" s="212">
        <f t="shared" si="20"/>
        <v>0</v>
      </c>
      <c r="K150" s="213"/>
      <c r="L150" s="214"/>
      <c r="M150" s="215" t="s">
        <v>1</v>
      </c>
      <c r="N150" s="216" t="s">
        <v>38</v>
      </c>
      <c r="P150" s="148">
        <f t="shared" si="21"/>
        <v>0</v>
      </c>
      <c r="Q150" s="148">
        <v>0</v>
      </c>
      <c r="R150" s="148">
        <f t="shared" si="22"/>
        <v>0</v>
      </c>
      <c r="S150" s="148">
        <v>0</v>
      </c>
      <c r="T150" s="149">
        <f t="shared" si="23"/>
        <v>0</v>
      </c>
      <c r="AR150" s="150" t="s">
        <v>320</v>
      </c>
      <c r="AT150" s="150" t="s">
        <v>742</v>
      </c>
      <c r="AU150" s="150" t="s">
        <v>80</v>
      </c>
      <c r="AY150" s="17" t="s">
        <v>207</v>
      </c>
      <c r="BE150" s="151">
        <f t="shared" si="24"/>
        <v>0</v>
      </c>
      <c r="BF150" s="151">
        <f t="shared" si="25"/>
        <v>0</v>
      </c>
      <c r="BG150" s="151">
        <f t="shared" si="26"/>
        <v>0</v>
      </c>
      <c r="BH150" s="151">
        <f t="shared" si="27"/>
        <v>0</v>
      </c>
      <c r="BI150" s="151">
        <f t="shared" si="28"/>
        <v>0</v>
      </c>
      <c r="BJ150" s="17" t="s">
        <v>91</v>
      </c>
      <c r="BK150" s="151">
        <f t="shared" si="29"/>
        <v>0</v>
      </c>
      <c r="BL150" s="17" t="s">
        <v>236</v>
      </c>
      <c r="BM150" s="150" t="s">
        <v>561</v>
      </c>
    </row>
    <row r="151" spans="2:65" s="1" customFormat="1" ht="16.5" customHeight="1" x14ac:dyDescent="0.2">
      <c r="B151" s="137"/>
      <c r="C151" s="206" t="s">
        <v>399</v>
      </c>
      <c r="D151" s="206" t="s">
        <v>742</v>
      </c>
      <c r="E151" s="207" t="s">
        <v>2833</v>
      </c>
      <c r="F151" s="208" t="s">
        <v>2834</v>
      </c>
      <c r="G151" s="209" t="s">
        <v>2832</v>
      </c>
      <c r="H151" s="210">
        <v>18753</v>
      </c>
      <c r="I151" s="211"/>
      <c r="J151" s="212">
        <f t="shared" si="20"/>
        <v>0</v>
      </c>
      <c r="K151" s="213"/>
      <c r="L151" s="214"/>
      <c r="M151" s="215" t="s">
        <v>1</v>
      </c>
      <c r="N151" s="216" t="s">
        <v>38</v>
      </c>
      <c r="P151" s="148">
        <f t="shared" si="21"/>
        <v>0</v>
      </c>
      <c r="Q151" s="148">
        <v>0</v>
      </c>
      <c r="R151" s="148">
        <f t="shared" si="22"/>
        <v>0</v>
      </c>
      <c r="S151" s="148">
        <v>0</v>
      </c>
      <c r="T151" s="149">
        <f t="shared" si="23"/>
        <v>0</v>
      </c>
      <c r="AR151" s="150" t="s">
        <v>320</v>
      </c>
      <c r="AT151" s="150" t="s">
        <v>742</v>
      </c>
      <c r="AU151" s="150" t="s">
        <v>80</v>
      </c>
      <c r="AY151" s="17" t="s">
        <v>207</v>
      </c>
      <c r="BE151" s="151">
        <f t="shared" si="24"/>
        <v>0</v>
      </c>
      <c r="BF151" s="151">
        <f t="shared" si="25"/>
        <v>0</v>
      </c>
      <c r="BG151" s="151">
        <f t="shared" si="26"/>
        <v>0</v>
      </c>
      <c r="BH151" s="151">
        <f t="shared" si="27"/>
        <v>0</v>
      </c>
      <c r="BI151" s="151">
        <f t="shared" si="28"/>
        <v>0</v>
      </c>
      <c r="BJ151" s="17" t="s">
        <v>91</v>
      </c>
      <c r="BK151" s="151">
        <f t="shared" si="29"/>
        <v>0</v>
      </c>
      <c r="BL151" s="17" t="s">
        <v>236</v>
      </c>
      <c r="BM151" s="150" t="s">
        <v>589</v>
      </c>
    </row>
    <row r="152" spans="2:65" s="1" customFormat="1" ht="21.75" customHeight="1" x14ac:dyDescent="0.2">
      <c r="B152" s="137"/>
      <c r="C152" s="206" t="s">
        <v>404</v>
      </c>
      <c r="D152" s="206" t="s">
        <v>742</v>
      </c>
      <c r="E152" s="207" t="s">
        <v>2835</v>
      </c>
      <c r="F152" s="208" t="s">
        <v>2836</v>
      </c>
      <c r="G152" s="209" t="s">
        <v>247</v>
      </c>
      <c r="H152" s="210">
        <v>6251</v>
      </c>
      <c r="I152" s="211"/>
      <c r="J152" s="212">
        <f t="shared" si="20"/>
        <v>0</v>
      </c>
      <c r="K152" s="213"/>
      <c r="L152" s="214"/>
      <c r="M152" s="215" t="s">
        <v>1</v>
      </c>
      <c r="N152" s="216" t="s">
        <v>38</v>
      </c>
      <c r="P152" s="148">
        <f t="shared" si="21"/>
        <v>0</v>
      </c>
      <c r="Q152" s="148">
        <v>0</v>
      </c>
      <c r="R152" s="148">
        <f t="shared" si="22"/>
        <v>0</v>
      </c>
      <c r="S152" s="148">
        <v>0</v>
      </c>
      <c r="T152" s="149">
        <f t="shared" si="23"/>
        <v>0</v>
      </c>
      <c r="AR152" s="150" t="s">
        <v>320</v>
      </c>
      <c r="AT152" s="150" t="s">
        <v>742</v>
      </c>
      <c r="AU152" s="150" t="s">
        <v>80</v>
      </c>
      <c r="AY152" s="17" t="s">
        <v>207</v>
      </c>
      <c r="BE152" s="151">
        <f t="shared" si="24"/>
        <v>0</v>
      </c>
      <c r="BF152" s="151">
        <f t="shared" si="25"/>
        <v>0</v>
      </c>
      <c r="BG152" s="151">
        <f t="shared" si="26"/>
        <v>0</v>
      </c>
      <c r="BH152" s="151">
        <f t="shared" si="27"/>
        <v>0</v>
      </c>
      <c r="BI152" s="151">
        <f t="shared" si="28"/>
        <v>0</v>
      </c>
      <c r="BJ152" s="17" t="s">
        <v>91</v>
      </c>
      <c r="BK152" s="151">
        <f t="shared" si="29"/>
        <v>0</v>
      </c>
      <c r="BL152" s="17" t="s">
        <v>236</v>
      </c>
      <c r="BM152" s="150" t="s">
        <v>599</v>
      </c>
    </row>
    <row r="153" spans="2:65" s="1" customFormat="1" ht="16.5" customHeight="1" x14ac:dyDescent="0.2">
      <c r="B153" s="137"/>
      <c r="C153" s="206" t="s">
        <v>407</v>
      </c>
      <c r="D153" s="206" t="s">
        <v>742</v>
      </c>
      <c r="E153" s="207" t="s">
        <v>2837</v>
      </c>
      <c r="F153" s="208" t="s">
        <v>2838</v>
      </c>
      <c r="G153" s="209" t="s">
        <v>611</v>
      </c>
      <c r="H153" s="210">
        <v>125.02</v>
      </c>
      <c r="I153" s="211"/>
      <c r="J153" s="212">
        <f t="shared" si="20"/>
        <v>0</v>
      </c>
      <c r="K153" s="213"/>
      <c r="L153" s="214"/>
      <c r="M153" s="215" t="s">
        <v>1</v>
      </c>
      <c r="N153" s="216" t="s">
        <v>38</v>
      </c>
      <c r="P153" s="148">
        <f t="shared" si="21"/>
        <v>0</v>
      </c>
      <c r="Q153" s="148">
        <v>0</v>
      </c>
      <c r="R153" s="148">
        <f t="shared" si="22"/>
        <v>0</v>
      </c>
      <c r="S153" s="148">
        <v>0</v>
      </c>
      <c r="T153" s="149">
        <f t="shared" si="23"/>
        <v>0</v>
      </c>
      <c r="AR153" s="150" t="s">
        <v>320</v>
      </c>
      <c r="AT153" s="150" t="s">
        <v>742</v>
      </c>
      <c r="AU153" s="150" t="s">
        <v>80</v>
      </c>
      <c r="AY153" s="17" t="s">
        <v>207</v>
      </c>
      <c r="BE153" s="151">
        <f t="shared" si="24"/>
        <v>0</v>
      </c>
      <c r="BF153" s="151">
        <f t="shared" si="25"/>
        <v>0</v>
      </c>
      <c r="BG153" s="151">
        <f t="shared" si="26"/>
        <v>0</v>
      </c>
      <c r="BH153" s="151">
        <f t="shared" si="27"/>
        <v>0</v>
      </c>
      <c r="BI153" s="151">
        <f t="shared" si="28"/>
        <v>0</v>
      </c>
      <c r="BJ153" s="17" t="s">
        <v>91</v>
      </c>
      <c r="BK153" s="151">
        <f t="shared" si="29"/>
        <v>0</v>
      </c>
      <c r="BL153" s="17" t="s">
        <v>236</v>
      </c>
      <c r="BM153" s="150" t="s">
        <v>608</v>
      </c>
    </row>
    <row r="154" spans="2:65" s="1" customFormat="1" ht="24.15" customHeight="1" x14ac:dyDescent="0.2">
      <c r="B154" s="137"/>
      <c r="C154" s="138" t="s">
        <v>413</v>
      </c>
      <c r="D154" s="138" t="s">
        <v>208</v>
      </c>
      <c r="E154" s="139" t="s">
        <v>2839</v>
      </c>
      <c r="F154" s="140" t="s">
        <v>2840</v>
      </c>
      <c r="G154" s="141" t="s">
        <v>235</v>
      </c>
      <c r="H154" s="142">
        <v>1065</v>
      </c>
      <c r="I154" s="143"/>
      <c r="J154" s="144">
        <f t="shared" si="20"/>
        <v>0</v>
      </c>
      <c r="K154" s="145"/>
      <c r="L154" s="32"/>
      <c r="M154" s="146" t="s">
        <v>1</v>
      </c>
      <c r="N154" s="147" t="s">
        <v>38</v>
      </c>
      <c r="P154" s="148">
        <f t="shared" si="21"/>
        <v>0</v>
      </c>
      <c r="Q154" s="148">
        <v>0</v>
      </c>
      <c r="R154" s="148">
        <f t="shared" si="22"/>
        <v>0</v>
      </c>
      <c r="S154" s="148">
        <v>0</v>
      </c>
      <c r="T154" s="149">
        <f t="shared" si="23"/>
        <v>0</v>
      </c>
      <c r="AR154" s="150" t="s">
        <v>236</v>
      </c>
      <c r="AT154" s="150" t="s">
        <v>208</v>
      </c>
      <c r="AU154" s="150" t="s">
        <v>80</v>
      </c>
      <c r="AY154" s="17" t="s">
        <v>207</v>
      </c>
      <c r="BE154" s="151">
        <f t="shared" si="24"/>
        <v>0</v>
      </c>
      <c r="BF154" s="151">
        <f t="shared" si="25"/>
        <v>0</v>
      </c>
      <c r="BG154" s="151">
        <f t="shared" si="26"/>
        <v>0</v>
      </c>
      <c r="BH154" s="151">
        <f t="shared" si="27"/>
        <v>0</v>
      </c>
      <c r="BI154" s="151">
        <f t="shared" si="28"/>
        <v>0</v>
      </c>
      <c r="BJ154" s="17" t="s">
        <v>91</v>
      </c>
      <c r="BK154" s="151">
        <f t="shared" si="29"/>
        <v>0</v>
      </c>
      <c r="BL154" s="17" t="s">
        <v>236</v>
      </c>
      <c r="BM154" s="150" t="s">
        <v>617</v>
      </c>
    </row>
    <row r="155" spans="2:65" s="1" customFormat="1" ht="24.15" customHeight="1" x14ac:dyDescent="0.2">
      <c r="B155" s="137"/>
      <c r="C155" s="138" t="s">
        <v>430</v>
      </c>
      <c r="D155" s="138" t="s">
        <v>208</v>
      </c>
      <c r="E155" s="139" t="s">
        <v>2881</v>
      </c>
      <c r="F155" s="140" t="s">
        <v>2882</v>
      </c>
      <c r="G155" s="141" t="s">
        <v>235</v>
      </c>
      <c r="H155" s="142">
        <v>893</v>
      </c>
      <c r="I155" s="143"/>
      <c r="J155" s="144">
        <f t="shared" si="20"/>
        <v>0</v>
      </c>
      <c r="K155" s="145"/>
      <c r="L155" s="32"/>
      <c r="M155" s="146" t="s">
        <v>1</v>
      </c>
      <c r="N155" s="147" t="s">
        <v>38</v>
      </c>
      <c r="P155" s="148">
        <f t="shared" si="21"/>
        <v>0</v>
      </c>
      <c r="Q155" s="148">
        <v>0</v>
      </c>
      <c r="R155" s="148">
        <f t="shared" si="22"/>
        <v>0</v>
      </c>
      <c r="S155" s="148">
        <v>0</v>
      </c>
      <c r="T155" s="149">
        <f t="shared" si="23"/>
        <v>0</v>
      </c>
      <c r="AR155" s="150" t="s">
        <v>236</v>
      </c>
      <c r="AT155" s="150" t="s">
        <v>208</v>
      </c>
      <c r="AU155" s="150" t="s">
        <v>80</v>
      </c>
      <c r="AY155" s="17" t="s">
        <v>207</v>
      </c>
      <c r="BE155" s="151">
        <f t="shared" si="24"/>
        <v>0</v>
      </c>
      <c r="BF155" s="151">
        <f t="shared" si="25"/>
        <v>0</v>
      </c>
      <c r="BG155" s="151">
        <f t="shared" si="26"/>
        <v>0</v>
      </c>
      <c r="BH155" s="151">
        <f t="shared" si="27"/>
        <v>0</v>
      </c>
      <c r="BI155" s="151">
        <f t="shared" si="28"/>
        <v>0</v>
      </c>
      <c r="BJ155" s="17" t="s">
        <v>91</v>
      </c>
      <c r="BK155" s="151">
        <f t="shared" si="29"/>
        <v>0</v>
      </c>
      <c r="BL155" s="17" t="s">
        <v>236</v>
      </c>
      <c r="BM155" s="150" t="s">
        <v>232</v>
      </c>
    </row>
    <row r="156" spans="2:65" s="1" customFormat="1" ht="21.75" customHeight="1" x14ac:dyDescent="0.2">
      <c r="B156" s="137"/>
      <c r="C156" s="206" t="s">
        <v>436</v>
      </c>
      <c r="D156" s="206" t="s">
        <v>742</v>
      </c>
      <c r="E156" s="207" t="s">
        <v>2883</v>
      </c>
      <c r="F156" s="208" t="s">
        <v>2884</v>
      </c>
      <c r="G156" s="209" t="s">
        <v>235</v>
      </c>
      <c r="H156" s="210">
        <v>893</v>
      </c>
      <c r="I156" s="211"/>
      <c r="J156" s="212">
        <f t="shared" si="20"/>
        <v>0</v>
      </c>
      <c r="K156" s="213"/>
      <c r="L156" s="214"/>
      <c r="M156" s="215" t="s">
        <v>1</v>
      </c>
      <c r="N156" s="216" t="s">
        <v>38</v>
      </c>
      <c r="P156" s="148">
        <f t="shared" si="21"/>
        <v>0</v>
      </c>
      <c r="Q156" s="148">
        <v>0</v>
      </c>
      <c r="R156" s="148">
        <f t="shared" si="22"/>
        <v>0</v>
      </c>
      <c r="S156" s="148">
        <v>0</v>
      </c>
      <c r="T156" s="149">
        <f t="shared" si="23"/>
        <v>0</v>
      </c>
      <c r="AR156" s="150" t="s">
        <v>320</v>
      </c>
      <c r="AT156" s="150" t="s">
        <v>742</v>
      </c>
      <c r="AU156" s="150" t="s">
        <v>80</v>
      </c>
      <c r="AY156" s="17" t="s">
        <v>207</v>
      </c>
      <c r="BE156" s="151">
        <f t="shared" si="24"/>
        <v>0</v>
      </c>
      <c r="BF156" s="151">
        <f t="shared" si="25"/>
        <v>0</v>
      </c>
      <c r="BG156" s="151">
        <f t="shared" si="26"/>
        <v>0</v>
      </c>
      <c r="BH156" s="151">
        <f t="shared" si="27"/>
        <v>0</v>
      </c>
      <c r="BI156" s="151">
        <f t="shared" si="28"/>
        <v>0</v>
      </c>
      <c r="BJ156" s="17" t="s">
        <v>91</v>
      </c>
      <c r="BK156" s="151">
        <f t="shared" si="29"/>
        <v>0</v>
      </c>
      <c r="BL156" s="17" t="s">
        <v>236</v>
      </c>
      <c r="BM156" s="150" t="s">
        <v>251</v>
      </c>
    </row>
    <row r="157" spans="2:65" s="1" customFormat="1" ht="21.75" customHeight="1" x14ac:dyDescent="0.2">
      <c r="B157" s="137"/>
      <c r="C157" s="138" t="s">
        <v>442</v>
      </c>
      <c r="D157" s="138" t="s">
        <v>208</v>
      </c>
      <c r="E157" s="139" t="s">
        <v>2885</v>
      </c>
      <c r="F157" s="140" t="s">
        <v>2886</v>
      </c>
      <c r="G157" s="141" t="s">
        <v>235</v>
      </c>
      <c r="H157" s="142">
        <v>893</v>
      </c>
      <c r="I157" s="143"/>
      <c r="J157" s="144">
        <f t="shared" si="20"/>
        <v>0</v>
      </c>
      <c r="K157" s="145"/>
      <c r="L157" s="32"/>
      <c r="M157" s="146" t="s">
        <v>1</v>
      </c>
      <c r="N157" s="147" t="s">
        <v>38</v>
      </c>
      <c r="P157" s="148">
        <f t="shared" si="21"/>
        <v>0</v>
      </c>
      <c r="Q157" s="148">
        <v>0</v>
      </c>
      <c r="R157" s="148">
        <f t="shared" si="22"/>
        <v>0</v>
      </c>
      <c r="S157" s="148">
        <v>0</v>
      </c>
      <c r="T157" s="149">
        <f t="shared" si="23"/>
        <v>0</v>
      </c>
      <c r="AR157" s="150" t="s">
        <v>236</v>
      </c>
      <c r="AT157" s="150" t="s">
        <v>208</v>
      </c>
      <c r="AU157" s="150" t="s">
        <v>80</v>
      </c>
      <c r="AY157" s="17" t="s">
        <v>207</v>
      </c>
      <c r="BE157" s="151">
        <f t="shared" si="24"/>
        <v>0</v>
      </c>
      <c r="BF157" s="151">
        <f t="shared" si="25"/>
        <v>0</v>
      </c>
      <c r="BG157" s="151">
        <f t="shared" si="26"/>
        <v>0</v>
      </c>
      <c r="BH157" s="151">
        <f t="shared" si="27"/>
        <v>0</v>
      </c>
      <c r="BI157" s="151">
        <f t="shared" si="28"/>
        <v>0</v>
      </c>
      <c r="BJ157" s="17" t="s">
        <v>91</v>
      </c>
      <c r="BK157" s="151">
        <f t="shared" si="29"/>
        <v>0</v>
      </c>
      <c r="BL157" s="17" t="s">
        <v>236</v>
      </c>
      <c r="BM157" s="150" t="s">
        <v>262</v>
      </c>
    </row>
    <row r="158" spans="2:65" s="1" customFormat="1" ht="24.15" customHeight="1" x14ac:dyDescent="0.2">
      <c r="B158" s="137"/>
      <c r="C158" s="206" t="s">
        <v>451</v>
      </c>
      <c r="D158" s="206" t="s">
        <v>742</v>
      </c>
      <c r="E158" s="207" t="s">
        <v>2887</v>
      </c>
      <c r="F158" s="208" t="s">
        <v>2846</v>
      </c>
      <c r="G158" s="209" t="s">
        <v>269</v>
      </c>
      <c r="H158" s="210">
        <v>89.3</v>
      </c>
      <c r="I158" s="211"/>
      <c r="J158" s="212">
        <f t="shared" si="20"/>
        <v>0</v>
      </c>
      <c r="K158" s="213"/>
      <c r="L158" s="214"/>
      <c r="M158" s="215" t="s">
        <v>1</v>
      </c>
      <c r="N158" s="216" t="s">
        <v>38</v>
      </c>
      <c r="P158" s="148">
        <f t="shared" si="21"/>
        <v>0</v>
      </c>
      <c r="Q158" s="148">
        <v>0</v>
      </c>
      <c r="R158" s="148">
        <f t="shared" si="22"/>
        <v>0</v>
      </c>
      <c r="S158" s="148">
        <v>0</v>
      </c>
      <c r="T158" s="149">
        <f t="shared" si="23"/>
        <v>0</v>
      </c>
      <c r="AR158" s="150" t="s">
        <v>320</v>
      </c>
      <c r="AT158" s="150" t="s">
        <v>742</v>
      </c>
      <c r="AU158" s="150" t="s">
        <v>80</v>
      </c>
      <c r="AY158" s="17" t="s">
        <v>207</v>
      </c>
      <c r="BE158" s="151">
        <f t="shared" si="24"/>
        <v>0</v>
      </c>
      <c r="BF158" s="151">
        <f t="shared" si="25"/>
        <v>0</v>
      </c>
      <c r="BG158" s="151">
        <f t="shared" si="26"/>
        <v>0</v>
      </c>
      <c r="BH158" s="151">
        <f t="shared" si="27"/>
        <v>0</v>
      </c>
      <c r="BI158" s="151">
        <f t="shared" si="28"/>
        <v>0</v>
      </c>
      <c r="BJ158" s="17" t="s">
        <v>91</v>
      </c>
      <c r="BK158" s="151">
        <f t="shared" si="29"/>
        <v>0</v>
      </c>
      <c r="BL158" s="17" t="s">
        <v>236</v>
      </c>
      <c r="BM158" s="150" t="s">
        <v>281</v>
      </c>
    </row>
    <row r="159" spans="2:65" s="1" customFormat="1" ht="16.5" customHeight="1" x14ac:dyDescent="0.2">
      <c r="B159" s="137"/>
      <c r="C159" s="138" t="s">
        <v>455</v>
      </c>
      <c r="D159" s="138" t="s">
        <v>208</v>
      </c>
      <c r="E159" s="139" t="s">
        <v>2847</v>
      </c>
      <c r="F159" s="140" t="s">
        <v>2848</v>
      </c>
      <c r="G159" s="141" t="s">
        <v>269</v>
      </c>
      <c r="H159" s="142">
        <v>31.254999999999999</v>
      </c>
      <c r="I159" s="143"/>
      <c r="J159" s="144">
        <f t="shared" si="20"/>
        <v>0</v>
      </c>
      <c r="K159" s="145"/>
      <c r="L159" s="32"/>
      <c r="M159" s="146" t="s">
        <v>1</v>
      </c>
      <c r="N159" s="147" t="s">
        <v>38</v>
      </c>
      <c r="P159" s="148">
        <f t="shared" si="21"/>
        <v>0</v>
      </c>
      <c r="Q159" s="148">
        <v>0</v>
      </c>
      <c r="R159" s="148">
        <f t="shared" si="22"/>
        <v>0</v>
      </c>
      <c r="S159" s="148">
        <v>0</v>
      </c>
      <c r="T159" s="149">
        <f t="shared" si="23"/>
        <v>0</v>
      </c>
      <c r="AR159" s="150" t="s">
        <v>236</v>
      </c>
      <c r="AT159" s="150" t="s">
        <v>208</v>
      </c>
      <c r="AU159" s="150" t="s">
        <v>80</v>
      </c>
      <c r="AY159" s="17" t="s">
        <v>207</v>
      </c>
      <c r="BE159" s="151">
        <f t="shared" si="24"/>
        <v>0</v>
      </c>
      <c r="BF159" s="151">
        <f t="shared" si="25"/>
        <v>0</v>
      </c>
      <c r="BG159" s="151">
        <f t="shared" si="26"/>
        <v>0</v>
      </c>
      <c r="BH159" s="151">
        <f t="shared" si="27"/>
        <v>0</v>
      </c>
      <c r="BI159" s="151">
        <f t="shared" si="28"/>
        <v>0</v>
      </c>
      <c r="BJ159" s="17" t="s">
        <v>91</v>
      </c>
      <c r="BK159" s="151">
        <f t="shared" si="29"/>
        <v>0</v>
      </c>
      <c r="BL159" s="17" t="s">
        <v>236</v>
      </c>
      <c r="BM159" s="150" t="s">
        <v>901</v>
      </c>
    </row>
    <row r="160" spans="2:65" s="1" customFormat="1" ht="16.5" customHeight="1" x14ac:dyDescent="0.2">
      <c r="B160" s="137"/>
      <c r="C160" s="138" t="s">
        <v>461</v>
      </c>
      <c r="D160" s="138" t="s">
        <v>208</v>
      </c>
      <c r="E160" s="139" t="s">
        <v>2849</v>
      </c>
      <c r="F160" s="140" t="s">
        <v>2850</v>
      </c>
      <c r="G160" s="141" t="s">
        <v>269</v>
      </c>
      <c r="H160" s="142">
        <v>31.254999999999999</v>
      </c>
      <c r="I160" s="143"/>
      <c r="J160" s="144">
        <f t="shared" si="20"/>
        <v>0</v>
      </c>
      <c r="K160" s="145"/>
      <c r="L160" s="32"/>
      <c r="M160" s="146" t="s">
        <v>1</v>
      </c>
      <c r="N160" s="147" t="s">
        <v>38</v>
      </c>
      <c r="P160" s="148">
        <f t="shared" si="21"/>
        <v>0</v>
      </c>
      <c r="Q160" s="148">
        <v>0</v>
      </c>
      <c r="R160" s="148">
        <f t="shared" si="22"/>
        <v>0</v>
      </c>
      <c r="S160" s="148">
        <v>0</v>
      </c>
      <c r="T160" s="149">
        <f t="shared" si="23"/>
        <v>0</v>
      </c>
      <c r="AR160" s="150" t="s">
        <v>236</v>
      </c>
      <c r="AT160" s="150" t="s">
        <v>208</v>
      </c>
      <c r="AU160" s="150" t="s">
        <v>80</v>
      </c>
      <c r="AY160" s="17" t="s">
        <v>207</v>
      </c>
      <c r="BE160" s="151">
        <f t="shared" si="24"/>
        <v>0</v>
      </c>
      <c r="BF160" s="151">
        <f t="shared" si="25"/>
        <v>0</v>
      </c>
      <c r="BG160" s="151">
        <f t="shared" si="26"/>
        <v>0</v>
      </c>
      <c r="BH160" s="151">
        <f t="shared" si="27"/>
        <v>0</v>
      </c>
      <c r="BI160" s="151">
        <f t="shared" si="28"/>
        <v>0</v>
      </c>
      <c r="BJ160" s="17" t="s">
        <v>91</v>
      </c>
      <c r="BK160" s="151">
        <f t="shared" si="29"/>
        <v>0</v>
      </c>
      <c r="BL160" s="17" t="s">
        <v>236</v>
      </c>
      <c r="BM160" s="150" t="s">
        <v>908</v>
      </c>
    </row>
    <row r="161" spans="2:65" s="1" customFormat="1" ht="16.5" customHeight="1" x14ac:dyDescent="0.2">
      <c r="B161" s="137"/>
      <c r="C161" s="206" t="s">
        <v>466</v>
      </c>
      <c r="D161" s="206" t="s">
        <v>742</v>
      </c>
      <c r="E161" s="207" t="s">
        <v>2851</v>
      </c>
      <c r="F161" s="208" t="s">
        <v>2852</v>
      </c>
      <c r="G161" s="209" t="s">
        <v>269</v>
      </c>
      <c r="H161" s="210">
        <v>31.254999999999999</v>
      </c>
      <c r="I161" s="211"/>
      <c r="J161" s="212">
        <f t="shared" si="20"/>
        <v>0</v>
      </c>
      <c r="K161" s="213"/>
      <c r="L161" s="214"/>
      <c r="M161" s="215" t="s">
        <v>1</v>
      </c>
      <c r="N161" s="216" t="s">
        <v>38</v>
      </c>
      <c r="P161" s="148">
        <f t="shared" si="21"/>
        <v>0</v>
      </c>
      <c r="Q161" s="148">
        <v>0</v>
      </c>
      <c r="R161" s="148">
        <f t="shared" si="22"/>
        <v>0</v>
      </c>
      <c r="S161" s="148">
        <v>0</v>
      </c>
      <c r="T161" s="149">
        <f t="shared" si="23"/>
        <v>0</v>
      </c>
      <c r="AR161" s="150" t="s">
        <v>320</v>
      </c>
      <c r="AT161" s="150" t="s">
        <v>742</v>
      </c>
      <c r="AU161" s="150" t="s">
        <v>80</v>
      </c>
      <c r="AY161" s="17" t="s">
        <v>207</v>
      </c>
      <c r="BE161" s="151">
        <f t="shared" si="24"/>
        <v>0</v>
      </c>
      <c r="BF161" s="151">
        <f t="shared" si="25"/>
        <v>0</v>
      </c>
      <c r="BG161" s="151">
        <f t="shared" si="26"/>
        <v>0</v>
      </c>
      <c r="BH161" s="151">
        <f t="shared" si="27"/>
        <v>0</v>
      </c>
      <c r="BI161" s="151">
        <f t="shared" si="28"/>
        <v>0</v>
      </c>
      <c r="BJ161" s="17" t="s">
        <v>91</v>
      </c>
      <c r="BK161" s="151">
        <f t="shared" si="29"/>
        <v>0</v>
      </c>
      <c r="BL161" s="17" t="s">
        <v>236</v>
      </c>
      <c r="BM161" s="150" t="s">
        <v>917</v>
      </c>
    </row>
    <row r="162" spans="2:65" s="1" customFormat="1" ht="24.15" customHeight="1" x14ac:dyDescent="0.2">
      <c r="B162" s="137"/>
      <c r="C162" s="138" t="s">
        <v>473</v>
      </c>
      <c r="D162" s="138" t="s">
        <v>208</v>
      </c>
      <c r="E162" s="139" t="s">
        <v>2853</v>
      </c>
      <c r="F162" s="140" t="s">
        <v>2854</v>
      </c>
      <c r="G162" s="141" t="s">
        <v>469</v>
      </c>
      <c r="H162" s="142">
        <v>83.049000000000007</v>
      </c>
      <c r="I162" s="143"/>
      <c r="J162" s="144">
        <f t="shared" si="20"/>
        <v>0</v>
      </c>
      <c r="K162" s="145"/>
      <c r="L162" s="32"/>
      <c r="M162" s="146" t="s">
        <v>1</v>
      </c>
      <c r="N162" s="147" t="s">
        <v>38</v>
      </c>
      <c r="P162" s="148">
        <f t="shared" si="21"/>
        <v>0</v>
      </c>
      <c r="Q162" s="148">
        <v>0</v>
      </c>
      <c r="R162" s="148">
        <f t="shared" si="22"/>
        <v>0</v>
      </c>
      <c r="S162" s="148">
        <v>0</v>
      </c>
      <c r="T162" s="149">
        <f t="shared" si="23"/>
        <v>0</v>
      </c>
      <c r="AR162" s="150" t="s">
        <v>236</v>
      </c>
      <c r="AT162" s="150" t="s">
        <v>208</v>
      </c>
      <c r="AU162" s="150" t="s">
        <v>80</v>
      </c>
      <c r="AY162" s="17" t="s">
        <v>207</v>
      </c>
      <c r="BE162" s="151">
        <f t="shared" si="24"/>
        <v>0</v>
      </c>
      <c r="BF162" s="151">
        <f t="shared" si="25"/>
        <v>0</v>
      </c>
      <c r="BG162" s="151">
        <f t="shared" si="26"/>
        <v>0</v>
      </c>
      <c r="BH162" s="151">
        <f t="shared" si="27"/>
        <v>0</v>
      </c>
      <c r="BI162" s="151">
        <f t="shared" si="28"/>
        <v>0</v>
      </c>
      <c r="BJ162" s="17" t="s">
        <v>91</v>
      </c>
      <c r="BK162" s="151">
        <f t="shared" si="29"/>
        <v>0</v>
      </c>
      <c r="BL162" s="17" t="s">
        <v>236</v>
      </c>
      <c r="BM162" s="150" t="s">
        <v>841</v>
      </c>
    </row>
    <row r="163" spans="2:65" s="10" customFormat="1" ht="22.8" customHeight="1" x14ac:dyDescent="0.25">
      <c r="B163" s="127"/>
      <c r="D163" s="128" t="s">
        <v>71</v>
      </c>
      <c r="E163" s="170" t="s">
        <v>2855</v>
      </c>
      <c r="F163" s="170" t="s">
        <v>2856</v>
      </c>
      <c r="I163" s="130"/>
      <c r="J163" s="171">
        <f>BK163</f>
        <v>0</v>
      </c>
      <c r="L163" s="127"/>
      <c r="M163" s="132"/>
      <c r="P163" s="133">
        <f>SUM(P164:P166)</f>
        <v>0</v>
      </c>
      <c r="R163" s="133">
        <f>SUM(R164:R166)</f>
        <v>0</v>
      </c>
      <c r="T163" s="134">
        <f>SUM(T164:T166)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SUM(BK164:BK166)</f>
        <v>0</v>
      </c>
    </row>
    <row r="164" spans="2:65" s="1" customFormat="1" ht="16.5" customHeight="1" x14ac:dyDescent="0.2">
      <c r="B164" s="137"/>
      <c r="C164" s="206" t="s">
        <v>479</v>
      </c>
      <c r="D164" s="206" t="s">
        <v>742</v>
      </c>
      <c r="E164" s="207" t="s">
        <v>2888</v>
      </c>
      <c r="F164" s="208" t="s">
        <v>2889</v>
      </c>
      <c r="G164" s="209" t="s">
        <v>247</v>
      </c>
      <c r="H164" s="210">
        <v>2083</v>
      </c>
      <c r="I164" s="211"/>
      <c r="J164" s="212">
        <f>ROUND(I164*H164,2)</f>
        <v>0</v>
      </c>
      <c r="K164" s="213"/>
      <c r="L164" s="214"/>
      <c r="M164" s="215" t="s">
        <v>1</v>
      </c>
      <c r="N164" s="216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320</v>
      </c>
      <c r="AT164" s="150" t="s">
        <v>742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837</v>
      </c>
    </row>
    <row r="165" spans="2:65" s="1" customFormat="1" ht="16.5" customHeight="1" x14ac:dyDescent="0.2">
      <c r="B165" s="137"/>
      <c r="C165" s="206" t="s">
        <v>486</v>
      </c>
      <c r="D165" s="206" t="s">
        <v>742</v>
      </c>
      <c r="E165" s="207" t="s">
        <v>2890</v>
      </c>
      <c r="F165" s="208" t="s">
        <v>2891</v>
      </c>
      <c r="G165" s="209" t="s">
        <v>247</v>
      </c>
      <c r="H165" s="210">
        <v>2083</v>
      </c>
      <c r="I165" s="211"/>
      <c r="J165" s="212">
        <f>ROUND(I165*H165,2)</f>
        <v>0</v>
      </c>
      <c r="K165" s="213"/>
      <c r="L165" s="214"/>
      <c r="M165" s="215" t="s">
        <v>1</v>
      </c>
      <c r="N165" s="216" t="s">
        <v>38</v>
      </c>
      <c r="P165" s="148">
        <f>O165*H165</f>
        <v>0</v>
      </c>
      <c r="Q165" s="148">
        <v>0</v>
      </c>
      <c r="R165" s="148">
        <f>Q165*H165</f>
        <v>0</v>
      </c>
      <c r="S165" s="148">
        <v>0</v>
      </c>
      <c r="T165" s="149">
        <f>S165*H165</f>
        <v>0</v>
      </c>
      <c r="AR165" s="150" t="s">
        <v>320</v>
      </c>
      <c r="AT165" s="150" t="s">
        <v>742</v>
      </c>
      <c r="AU165" s="150" t="s">
        <v>91</v>
      </c>
      <c r="AY165" s="17" t="s">
        <v>207</v>
      </c>
      <c r="BE165" s="151">
        <f>IF(N165="základná",J165,0)</f>
        <v>0</v>
      </c>
      <c r="BF165" s="151">
        <f>IF(N165="znížená",J165,0)</f>
        <v>0</v>
      </c>
      <c r="BG165" s="151">
        <f>IF(N165="zákl. prenesená",J165,0)</f>
        <v>0</v>
      </c>
      <c r="BH165" s="151">
        <f>IF(N165="zníž. prenesená",J165,0)</f>
        <v>0</v>
      </c>
      <c r="BI165" s="151">
        <f>IF(N165="nulová",J165,0)</f>
        <v>0</v>
      </c>
      <c r="BJ165" s="17" t="s">
        <v>91</v>
      </c>
      <c r="BK165" s="151">
        <f>ROUND(I165*H165,2)</f>
        <v>0</v>
      </c>
      <c r="BL165" s="17" t="s">
        <v>236</v>
      </c>
      <c r="BM165" s="150" t="s">
        <v>1643</v>
      </c>
    </row>
    <row r="166" spans="2:65" s="1" customFormat="1" ht="16.5" customHeight="1" x14ac:dyDescent="0.2">
      <c r="B166" s="137"/>
      <c r="C166" s="206" t="s">
        <v>491</v>
      </c>
      <c r="D166" s="206" t="s">
        <v>742</v>
      </c>
      <c r="E166" s="207" t="s">
        <v>2892</v>
      </c>
      <c r="F166" s="208" t="s">
        <v>2893</v>
      </c>
      <c r="G166" s="209" t="s">
        <v>247</v>
      </c>
      <c r="H166" s="210">
        <v>2085</v>
      </c>
      <c r="I166" s="211"/>
      <c r="J166" s="212">
        <f>ROUND(I166*H166,2)</f>
        <v>0</v>
      </c>
      <c r="K166" s="213"/>
      <c r="L166" s="214"/>
      <c r="M166" s="215" t="s">
        <v>1</v>
      </c>
      <c r="N166" s="216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1649</v>
      </c>
    </row>
    <row r="167" spans="2:65" s="10" customFormat="1" ht="25.95" customHeight="1" x14ac:dyDescent="0.25">
      <c r="B167" s="127"/>
      <c r="D167" s="128" t="s">
        <v>71</v>
      </c>
      <c r="E167" s="129" t="s">
        <v>204</v>
      </c>
      <c r="F167" s="129" t="s">
        <v>205</v>
      </c>
      <c r="I167" s="130"/>
      <c r="J167" s="131">
        <f>BK167</f>
        <v>0</v>
      </c>
      <c r="L167" s="127"/>
      <c r="M167" s="132"/>
      <c r="P167" s="133">
        <f>SUM(P168:P169)</f>
        <v>0</v>
      </c>
      <c r="R167" s="133">
        <f>SUM(R168:R169)</f>
        <v>0</v>
      </c>
      <c r="T167" s="134">
        <f>SUM(T168:T169)</f>
        <v>0</v>
      </c>
      <c r="AR167" s="128" t="s">
        <v>206</v>
      </c>
      <c r="AT167" s="135" t="s">
        <v>71</v>
      </c>
      <c r="AU167" s="135" t="s">
        <v>72</v>
      </c>
      <c r="AY167" s="128" t="s">
        <v>207</v>
      </c>
      <c r="BK167" s="136">
        <f>SUM(BK168:BK169)</f>
        <v>0</v>
      </c>
    </row>
    <row r="168" spans="2:65" s="1" customFormat="1" ht="49.05" customHeight="1" x14ac:dyDescent="0.2">
      <c r="B168" s="137"/>
      <c r="C168" s="138" t="s">
        <v>496</v>
      </c>
      <c r="D168" s="138" t="s">
        <v>208</v>
      </c>
      <c r="E168" s="139" t="s">
        <v>918</v>
      </c>
      <c r="F168" s="140" t="s">
        <v>919</v>
      </c>
      <c r="G168" s="141" t="s">
        <v>211</v>
      </c>
      <c r="H168" s="142">
        <v>1</v>
      </c>
      <c r="I168" s="143"/>
      <c r="J168" s="144">
        <f>ROUND(I168*H168,2)</f>
        <v>0</v>
      </c>
      <c r="K168" s="145"/>
      <c r="L168" s="32"/>
      <c r="M168" s="146" t="s">
        <v>1</v>
      </c>
      <c r="N168" s="147" t="s">
        <v>38</v>
      </c>
      <c r="P168" s="148">
        <f>O168*H168</f>
        <v>0</v>
      </c>
      <c r="Q168" s="148">
        <v>0</v>
      </c>
      <c r="R168" s="148">
        <f>Q168*H168</f>
        <v>0</v>
      </c>
      <c r="S168" s="148">
        <v>0</v>
      </c>
      <c r="T168" s="149">
        <f>S168*H168</f>
        <v>0</v>
      </c>
      <c r="AR168" s="150" t="s">
        <v>212</v>
      </c>
      <c r="AT168" s="150" t="s">
        <v>208</v>
      </c>
      <c r="AU168" s="150" t="s">
        <v>80</v>
      </c>
      <c r="AY168" s="17" t="s">
        <v>207</v>
      </c>
      <c r="BE168" s="151">
        <f>IF(N168="základná",J168,0)</f>
        <v>0</v>
      </c>
      <c r="BF168" s="151">
        <f>IF(N168="znížená",J168,0)</f>
        <v>0</v>
      </c>
      <c r="BG168" s="151">
        <f>IF(N168="zákl. prenesená",J168,0)</f>
        <v>0</v>
      </c>
      <c r="BH168" s="151">
        <f>IF(N168="zníž. prenesená",J168,0)</f>
        <v>0</v>
      </c>
      <c r="BI168" s="151">
        <f>IF(N168="nulová",J168,0)</f>
        <v>0</v>
      </c>
      <c r="BJ168" s="17" t="s">
        <v>91</v>
      </c>
      <c r="BK168" s="151">
        <f>ROUND(I168*H168,2)</f>
        <v>0</v>
      </c>
      <c r="BL168" s="17" t="s">
        <v>212</v>
      </c>
      <c r="BM168" s="150" t="s">
        <v>2894</v>
      </c>
    </row>
    <row r="169" spans="2:65" s="1" customFormat="1" ht="44.25" customHeight="1" x14ac:dyDescent="0.2">
      <c r="B169" s="137"/>
      <c r="C169" s="138" t="s">
        <v>499</v>
      </c>
      <c r="D169" s="138" t="s">
        <v>208</v>
      </c>
      <c r="E169" s="139" t="s">
        <v>621</v>
      </c>
      <c r="F169" s="140" t="s">
        <v>622</v>
      </c>
      <c r="G169" s="141" t="s">
        <v>211</v>
      </c>
      <c r="H169" s="142">
        <v>1</v>
      </c>
      <c r="I169" s="143"/>
      <c r="J169" s="144">
        <f>ROUND(I169*H169,2)</f>
        <v>0</v>
      </c>
      <c r="K169" s="145"/>
      <c r="L169" s="32"/>
      <c r="M169" s="199" t="s">
        <v>1</v>
      </c>
      <c r="N169" s="200" t="s">
        <v>38</v>
      </c>
      <c r="O169" s="201"/>
      <c r="P169" s="202">
        <f>O169*H169</f>
        <v>0</v>
      </c>
      <c r="Q169" s="202">
        <v>0</v>
      </c>
      <c r="R169" s="202">
        <f>Q169*H169</f>
        <v>0</v>
      </c>
      <c r="S169" s="202">
        <v>0</v>
      </c>
      <c r="T169" s="203">
        <f>S169*H169</f>
        <v>0</v>
      </c>
      <c r="AR169" s="150" t="s">
        <v>212</v>
      </c>
      <c r="AT169" s="150" t="s">
        <v>208</v>
      </c>
      <c r="AU169" s="150" t="s">
        <v>80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212</v>
      </c>
      <c r="BM169" s="150" t="s">
        <v>2895</v>
      </c>
    </row>
    <row r="170" spans="2:65" s="1" customFormat="1" ht="6.9" customHeight="1" x14ac:dyDescent="0.2">
      <c r="B170" s="47"/>
      <c r="C170" s="48"/>
      <c r="D170" s="48"/>
      <c r="E170" s="48"/>
      <c r="F170" s="48"/>
      <c r="G170" s="48"/>
      <c r="H170" s="48"/>
      <c r="I170" s="48"/>
      <c r="J170" s="48"/>
      <c r="K170" s="48"/>
      <c r="L170" s="32"/>
    </row>
  </sheetData>
  <autoFilter ref="C120:K169" xr:uid="{00000000-0009-0000-0000-00000F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308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137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2896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2897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2898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ROUND(J127,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ROUND((SUM(BE127:BE307)),  2)</f>
        <v>0</v>
      </c>
      <c r="G35" s="100"/>
      <c r="H35" s="100"/>
      <c r="I35" s="101">
        <v>0.23</v>
      </c>
      <c r="J35" s="99">
        <f>ROUND(((SUM(BE127:BE307))*I35),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ROUND((SUM(BF127:BF307)),  2)</f>
        <v>0</v>
      </c>
      <c r="I36" s="102">
        <v>0.23</v>
      </c>
      <c r="J36" s="89">
        <f>ROUND(((SUM(BF127:BF307))*I36),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ROUND((SUM(BG127:BG307)),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ROUND((SUM(BH127:BH307)),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ROUND((SUM(BI127:BI307)),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2896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2.10.1 - SO 2.10.1  Miestna cesta MO2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J127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J128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J129</f>
        <v>0</v>
      </c>
      <c r="L100" s="166"/>
    </row>
    <row r="101" spans="2:47" s="12" customFormat="1" ht="19.95" customHeight="1" x14ac:dyDescent="0.2">
      <c r="B101" s="166"/>
      <c r="D101" s="167" t="s">
        <v>629</v>
      </c>
      <c r="E101" s="168"/>
      <c r="F101" s="168"/>
      <c r="G101" s="168"/>
      <c r="H101" s="168"/>
      <c r="I101" s="168"/>
      <c r="J101" s="169">
        <f>J209</f>
        <v>0</v>
      </c>
      <c r="L101" s="166"/>
    </row>
    <row r="102" spans="2:47" s="12" customFormat="1" ht="19.95" customHeight="1" x14ac:dyDescent="0.2">
      <c r="B102" s="166"/>
      <c r="D102" s="167" t="s">
        <v>630</v>
      </c>
      <c r="E102" s="168"/>
      <c r="F102" s="168"/>
      <c r="G102" s="168"/>
      <c r="H102" s="168"/>
      <c r="I102" s="168"/>
      <c r="J102" s="169">
        <f>J240</f>
        <v>0</v>
      </c>
      <c r="L102" s="166"/>
    </row>
    <row r="103" spans="2:47" s="12" customFormat="1" ht="19.95" customHeight="1" x14ac:dyDescent="0.2">
      <c r="B103" s="166"/>
      <c r="D103" s="167" t="s">
        <v>226</v>
      </c>
      <c r="E103" s="168"/>
      <c r="F103" s="168"/>
      <c r="G103" s="168"/>
      <c r="H103" s="168"/>
      <c r="I103" s="168"/>
      <c r="J103" s="169">
        <f>J274</f>
        <v>0</v>
      </c>
      <c r="L103" s="166"/>
    </row>
    <row r="104" spans="2:47" s="12" customFormat="1" ht="19.95" customHeight="1" x14ac:dyDescent="0.2">
      <c r="B104" s="166"/>
      <c r="D104" s="167" t="s">
        <v>1423</v>
      </c>
      <c r="E104" s="168"/>
      <c r="F104" s="168"/>
      <c r="G104" s="168"/>
      <c r="H104" s="168"/>
      <c r="I104" s="168"/>
      <c r="J104" s="169">
        <f>J303</f>
        <v>0</v>
      </c>
      <c r="L104" s="166"/>
    </row>
    <row r="105" spans="2:47" s="8" customFormat="1" ht="24.9" customHeight="1" x14ac:dyDescent="0.2">
      <c r="B105" s="114"/>
      <c r="D105" s="115" t="s">
        <v>191</v>
      </c>
      <c r="E105" s="116"/>
      <c r="F105" s="116"/>
      <c r="G105" s="116"/>
      <c r="H105" s="116"/>
      <c r="I105" s="116"/>
      <c r="J105" s="117">
        <f>J305</f>
        <v>0</v>
      </c>
      <c r="L105" s="114"/>
    </row>
    <row r="106" spans="2:47" s="1" customFormat="1" ht="21.75" customHeight="1" x14ac:dyDescent="0.2">
      <c r="B106" s="32"/>
      <c r="L106" s="32"/>
    </row>
    <row r="107" spans="2:47" s="1" customFormat="1" ht="6.9" customHeight="1" x14ac:dyDescent="0.2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32"/>
    </row>
    <row r="111" spans="2:47" s="1" customFormat="1" ht="6.9" customHeight="1" x14ac:dyDescent="0.2"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32"/>
    </row>
    <row r="112" spans="2:47" s="1" customFormat="1" ht="24.9" customHeight="1" x14ac:dyDescent="0.2">
      <c r="B112" s="32"/>
      <c r="C112" s="21" t="s">
        <v>192</v>
      </c>
      <c r="L112" s="32"/>
    </row>
    <row r="113" spans="2:63" s="1" customFormat="1" ht="6.9" customHeight="1" x14ac:dyDescent="0.2">
      <c r="B113" s="32"/>
      <c r="L113" s="32"/>
    </row>
    <row r="114" spans="2:63" s="1" customFormat="1" ht="12" customHeight="1" x14ac:dyDescent="0.2">
      <c r="B114" s="32"/>
      <c r="C114" s="27" t="s">
        <v>15</v>
      </c>
      <c r="L114" s="32"/>
    </row>
    <row r="115" spans="2:63" s="1" customFormat="1" ht="16.5" customHeight="1" x14ac:dyDescent="0.2">
      <c r="B115" s="32"/>
      <c r="E115" s="243" t="str">
        <f>E7</f>
        <v>IP Horná Streda</v>
      </c>
      <c r="F115" s="244"/>
      <c r="G115" s="244"/>
      <c r="H115" s="244"/>
      <c r="L115" s="32"/>
    </row>
    <row r="116" spans="2:63" ht="12" customHeight="1" x14ac:dyDescent="0.2">
      <c r="B116" s="20"/>
      <c r="C116" s="27" t="s">
        <v>184</v>
      </c>
      <c r="L116" s="20"/>
    </row>
    <row r="117" spans="2:63" s="1" customFormat="1" ht="16.5" customHeight="1" x14ac:dyDescent="0.2">
      <c r="B117" s="32"/>
      <c r="E117" s="243" t="s">
        <v>2896</v>
      </c>
      <c r="F117" s="240"/>
      <c r="G117" s="240"/>
      <c r="H117" s="240"/>
      <c r="L117" s="32"/>
    </row>
    <row r="118" spans="2:63" s="1" customFormat="1" ht="12" customHeight="1" x14ac:dyDescent="0.2">
      <c r="B118" s="32"/>
      <c r="C118" s="27" t="s">
        <v>625</v>
      </c>
      <c r="L118" s="32"/>
    </row>
    <row r="119" spans="2:63" s="1" customFormat="1" ht="30" customHeight="1" x14ac:dyDescent="0.2">
      <c r="B119" s="32"/>
      <c r="E119" s="239" t="str">
        <f>E11</f>
        <v>SO 2.10.1 - SO 2.10.1  Miestna cesta MO2 8/40 - I. etapa</v>
      </c>
      <c r="F119" s="240"/>
      <c r="G119" s="240"/>
      <c r="H119" s="240"/>
      <c r="L119" s="32"/>
    </row>
    <row r="120" spans="2:63" s="1" customFormat="1" ht="6.9" customHeight="1" x14ac:dyDescent="0.2">
      <c r="B120" s="32"/>
      <c r="L120" s="32"/>
    </row>
    <row r="121" spans="2:63" s="1" customFormat="1" ht="12" customHeight="1" x14ac:dyDescent="0.2">
      <c r="B121" s="32"/>
      <c r="C121" s="27" t="s">
        <v>19</v>
      </c>
      <c r="F121" s="25" t="str">
        <f>F14</f>
        <v xml:space="preserve"> </v>
      </c>
      <c r="I121" s="27" t="s">
        <v>21</v>
      </c>
      <c r="J121" s="55" t="str">
        <f>IF(J14="","",J14)</f>
        <v>31. 7. 2026</v>
      </c>
      <c r="L121" s="32"/>
    </row>
    <row r="122" spans="2:63" s="1" customFormat="1" ht="6.9" customHeight="1" x14ac:dyDescent="0.2">
      <c r="B122" s="32"/>
      <c r="L122" s="32"/>
    </row>
    <row r="123" spans="2:63" s="1" customFormat="1" ht="15.15" customHeight="1" x14ac:dyDescent="0.2">
      <c r="B123" s="32"/>
      <c r="C123" s="27" t="s">
        <v>23</v>
      </c>
      <c r="F123" s="25" t="str">
        <f>E17</f>
        <v xml:space="preserve"> </v>
      </c>
      <c r="I123" s="27" t="s">
        <v>28</v>
      </c>
      <c r="J123" s="30" t="str">
        <f>E23</f>
        <v xml:space="preserve"> </v>
      </c>
      <c r="L123" s="32"/>
    </row>
    <row r="124" spans="2:63" s="1" customFormat="1" ht="15.15" customHeight="1" x14ac:dyDescent="0.2">
      <c r="B124" s="32"/>
      <c r="C124" s="27" t="s">
        <v>26</v>
      </c>
      <c r="F124" s="25" t="str">
        <f>IF(E20="","",E20)</f>
        <v>Vyplň údaj</v>
      </c>
      <c r="I124" s="27" t="s">
        <v>30</v>
      </c>
      <c r="J124" s="30" t="str">
        <f>E26</f>
        <v xml:space="preserve"> </v>
      </c>
      <c r="L124" s="32"/>
    </row>
    <row r="125" spans="2:63" s="1" customFormat="1" ht="10.35" customHeight="1" x14ac:dyDescent="0.2">
      <c r="B125" s="32"/>
      <c r="L125" s="32"/>
    </row>
    <row r="126" spans="2:63" s="9" customFormat="1" ht="29.25" customHeight="1" x14ac:dyDescent="0.2">
      <c r="B126" s="118"/>
      <c r="C126" s="119" t="s">
        <v>193</v>
      </c>
      <c r="D126" s="120" t="s">
        <v>57</v>
      </c>
      <c r="E126" s="120" t="s">
        <v>53</v>
      </c>
      <c r="F126" s="120" t="s">
        <v>54</v>
      </c>
      <c r="G126" s="120" t="s">
        <v>194</v>
      </c>
      <c r="H126" s="120" t="s">
        <v>195</v>
      </c>
      <c r="I126" s="120" t="s">
        <v>196</v>
      </c>
      <c r="J126" s="121" t="s">
        <v>188</v>
      </c>
      <c r="K126" s="122" t="s">
        <v>197</v>
      </c>
      <c r="L126" s="118"/>
      <c r="M126" s="62" t="s">
        <v>1</v>
      </c>
      <c r="N126" s="63" t="s">
        <v>36</v>
      </c>
      <c r="O126" s="63" t="s">
        <v>198</v>
      </c>
      <c r="P126" s="63" t="s">
        <v>199</v>
      </c>
      <c r="Q126" s="63" t="s">
        <v>200</v>
      </c>
      <c r="R126" s="63" t="s">
        <v>201</v>
      </c>
      <c r="S126" s="63" t="s">
        <v>202</v>
      </c>
      <c r="T126" s="64" t="s">
        <v>203</v>
      </c>
    </row>
    <row r="127" spans="2:63" s="1" customFormat="1" ht="22.8" customHeight="1" x14ac:dyDescent="0.3">
      <c r="B127" s="32"/>
      <c r="C127" s="67" t="s">
        <v>189</v>
      </c>
      <c r="J127" s="123">
        <f>BK127</f>
        <v>0</v>
      </c>
      <c r="L127" s="32"/>
      <c r="M127" s="65"/>
      <c r="N127" s="56"/>
      <c r="O127" s="56"/>
      <c r="P127" s="124">
        <f>P128+P305</f>
        <v>0</v>
      </c>
      <c r="Q127" s="56"/>
      <c r="R127" s="124">
        <f>R128+R305</f>
        <v>9402.2422088999992</v>
      </c>
      <c r="S127" s="56"/>
      <c r="T127" s="125">
        <f>T128+T305</f>
        <v>1.0156499999999999</v>
      </c>
      <c r="AT127" s="17" t="s">
        <v>71</v>
      </c>
      <c r="AU127" s="17" t="s">
        <v>190</v>
      </c>
      <c r="BK127" s="126">
        <f>BK128+BK305</f>
        <v>0</v>
      </c>
    </row>
    <row r="128" spans="2:63" s="10" customFormat="1" ht="25.95" customHeight="1" x14ac:dyDescent="0.25">
      <c r="B128" s="127"/>
      <c r="D128" s="128" t="s">
        <v>71</v>
      </c>
      <c r="E128" s="129" t="s">
        <v>229</v>
      </c>
      <c r="F128" s="129" t="s">
        <v>230</v>
      </c>
      <c r="I128" s="130"/>
      <c r="J128" s="131">
        <f>BK128</f>
        <v>0</v>
      </c>
      <c r="L128" s="127"/>
      <c r="M128" s="132"/>
      <c r="P128" s="133">
        <f>P129+P209+P240+P274+P303</f>
        <v>0</v>
      </c>
      <c r="R128" s="133">
        <f>R129+R209+R240+R274+R303</f>
        <v>9402.2422088999992</v>
      </c>
      <c r="T128" s="134">
        <f>T129+T209+T240+T274+T303</f>
        <v>1.0156499999999999</v>
      </c>
      <c r="AR128" s="128" t="s">
        <v>80</v>
      </c>
      <c r="AT128" s="135" t="s">
        <v>71</v>
      </c>
      <c r="AU128" s="135" t="s">
        <v>72</v>
      </c>
      <c r="AY128" s="128" t="s">
        <v>207</v>
      </c>
      <c r="BK128" s="136">
        <f>BK129+BK209+BK240+BK274+BK303</f>
        <v>0</v>
      </c>
    </row>
    <row r="129" spans="2:65" s="10" customFormat="1" ht="22.8" customHeight="1" x14ac:dyDescent="0.25">
      <c r="B129" s="127"/>
      <c r="D129" s="128" t="s">
        <v>71</v>
      </c>
      <c r="E129" s="170" t="s">
        <v>80</v>
      </c>
      <c r="F129" s="170" t="s">
        <v>231</v>
      </c>
      <c r="I129" s="130"/>
      <c r="J129" s="171">
        <f>BK129</f>
        <v>0</v>
      </c>
      <c r="L129" s="127"/>
      <c r="M129" s="132"/>
      <c r="P129" s="133">
        <f>SUM(P130:P208)</f>
        <v>0</v>
      </c>
      <c r="R129" s="133">
        <f>SUM(R130:R208)</f>
        <v>5095.9481660999991</v>
      </c>
      <c r="T129" s="134">
        <f>SUM(T130:T208)</f>
        <v>1.0156499999999999</v>
      </c>
      <c r="AR129" s="128" t="s">
        <v>80</v>
      </c>
      <c r="AT129" s="135" t="s">
        <v>71</v>
      </c>
      <c r="AU129" s="135" t="s">
        <v>80</v>
      </c>
      <c r="AY129" s="128" t="s">
        <v>207</v>
      </c>
      <c r="BK129" s="136">
        <f>SUM(BK130:BK208)</f>
        <v>0</v>
      </c>
    </row>
    <row r="130" spans="2:65" s="1" customFormat="1" ht="33" customHeight="1" x14ac:dyDescent="0.2">
      <c r="B130" s="137"/>
      <c r="C130" s="138" t="s">
        <v>80</v>
      </c>
      <c r="D130" s="138" t="s">
        <v>208</v>
      </c>
      <c r="E130" s="139" t="s">
        <v>2899</v>
      </c>
      <c r="F130" s="140" t="s">
        <v>2900</v>
      </c>
      <c r="G130" s="141" t="s">
        <v>235</v>
      </c>
      <c r="H130" s="142">
        <v>3.33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1.7000000000000001E-4</v>
      </c>
      <c r="R130" s="148">
        <f>Q130*H130</f>
        <v>5.6610000000000005E-4</v>
      </c>
      <c r="S130" s="148">
        <v>0.30499999999999999</v>
      </c>
      <c r="T130" s="149">
        <f>S130*H130</f>
        <v>1.0156499999999999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2901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2902</v>
      </c>
      <c r="H131" s="156">
        <v>3.33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33" customHeight="1" x14ac:dyDescent="0.2">
      <c r="B132" s="137"/>
      <c r="C132" s="138" t="s">
        <v>91</v>
      </c>
      <c r="D132" s="193" t="s">
        <v>208</v>
      </c>
      <c r="E132" s="139" t="s">
        <v>673</v>
      </c>
      <c r="F132" s="140" t="s">
        <v>674</v>
      </c>
      <c r="G132" s="141" t="s">
        <v>269</v>
      </c>
      <c r="H132" s="142">
        <v>2254.9540000000002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2903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2904</v>
      </c>
      <c r="H133" s="156">
        <v>2254.9540000000002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4.15" customHeight="1" x14ac:dyDescent="0.2">
      <c r="B134" s="137"/>
      <c r="C134" s="138" t="s">
        <v>275</v>
      </c>
      <c r="D134" s="197" t="s">
        <v>208</v>
      </c>
      <c r="E134" s="139" t="s">
        <v>1459</v>
      </c>
      <c r="F134" s="140" t="s">
        <v>1460</v>
      </c>
      <c r="G134" s="141" t="s">
        <v>269</v>
      </c>
      <c r="H134" s="142">
        <v>522.41999999999996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2905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2906</v>
      </c>
      <c r="H135" s="156">
        <v>522.41999999999996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24.15" customHeight="1" x14ac:dyDescent="0.2">
      <c r="B136" s="137"/>
      <c r="C136" s="138" t="s">
        <v>236</v>
      </c>
      <c r="D136" s="197" t="s">
        <v>208</v>
      </c>
      <c r="E136" s="139" t="s">
        <v>689</v>
      </c>
      <c r="F136" s="140" t="s">
        <v>690</v>
      </c>
      <c r="G136" s="141" t="s">
        <v>269</v>
      </c>
      <c r="H136" s="142">
        <v>174.14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2907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2908</v>
      </c>
      <c r="H137" s="156">
        <v>174.14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24.15" customHeight="1" x14ac:dyDescent="0.2">
      <c r="B138" s="137"/>
      <c r="C138" s="138" t="s">
        <v>206</v>
      </c>
      <c r="D138" s="196" t="s">
        <v>208</v>
      </c>
      <c r="E138" s="139" t="s">
        <v>705</v>
      </c>
      <c r="F138" s="140" t="s">
        <v>706</v>
      </c>
      <c r="G138" s="141" t="s">
        <v>269</v>
      </c>
      <c r="H138" s="142">
        <v>3548.7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2909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2910</v>
      </c>
      <c r="H139" s="156">
        <v>3548.7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24.15" customHeight="1" x14ac:dyDescent="0.2">
      <c r="B140" s="137"/>
      <c r="C140" s="138" t="s">
        <v>311</v>
      </c>
      <c r="D140" s="196" t="s">
        <v>208</v>
      </c>
      <c r="E140" s="139" t="s">
        <v>689</v>
      </c>
      <c r="F140" s="140" t="s">
        <v>690</v>
      </c>
      <c r="G140" s="141" t="s">
        <v>269</v>
      </c>
      <c r="H140" s="142">
        <v>1182.9000000000001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2911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2912</v>
      </c>
      <c r="H141" s="156">
        <v>1182.9000000000001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37.799999999999997" customHeight="1" x14ac:dyDescent="0.2">
      <c r="B142" s="137"/>
      <c r="C142" s="138" t="s">
        <v>316</v>
      </c>
      <c r="D142" s="197" t="s">
        <v>208</v>
      </c>
      <c r="E142" s="139" t="s">
        <v>443</v>
      </c>
      <c r="F142" s="140" t="s">
        <v>444</v>
      </c>
      <c r="G142" s="141" t="s">
        <v>269</v>
      </c>
      <c r="H142" s="142">
        <v>522.41999999999996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2913</v>
      </c>
    </row>
    <row r="143" spans="2:65" s="1" customFormat="1" ht="19.2" x14ac:dyDescent="0.2">
      <c r="B143" s="32"/>
      <c r="D143" s="153" t="s">
        <v>220</v>
      </c>
      <c r="F143" s="160" t="s">
        <v>446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2914</v>
      </c>
      <c r="H144" s="156">
        <v>522.41999999999996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37.799999999999997" customHeight="1" x14ac:dyDescent="0.2">
      <c r="B145" s="137"/>
      <c r="C145" s="138" t="s">
        <v>320</v>
      </c>
      <c r="D145" s="197" t="s">
        <v>208</v>
      </c>
      <c r="E145" s="139" t="s">
        <v>452</v>
      </c>
      <c r="F145" s="140" t="s">
        <v>453</v>
      </c>
      <c r="G145" s="141" t="s">
        <v>269</v>
      </c>
      <c r="H145" s="142">
        <v>522.41999999999996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2915</v>
      </c>
    </row>
    <row r="146" spans="2:65" s="1" customFormat="1" ht="19.2" x14ac:dyDescent="0.2">
      <c r="B146" s="32"/>
      <c r="D146" s="153" t="s">
        <v>220</v>
      </c>
      <c r="F146" s="160" t="s">
        <v>446</v>
      </c>
      <c r="I146" s="161"/>
      <c r="L146" s="32"/>
      <c r="M146" s="162"/>
      <c r="T146" s="59"/>
      <c r="AT146" s="17" t="s">
        <v>220</v>
      </c>
      <c r="AU146" s="17" t="s">
        <v>91</v>
      </c>
    </row>
    <row r="147" spans="2:65" s="11" customFormat="1" x14ac:dyDescent="0.2">
      <c r="B147" s="152"/>
      <c r="D147" s="153" t="s">
        <v>214</v>
      </c>
      <c r="E147" s="154" t="s">
        <v>1</v>
      </c>
      <c r="F147" s="155" t="s">
        <v>2914</v>
      </c>
      <c r="H147" s="156">
        <v>522.41999999999996</v>
      </c>
      <c r="I147" s="157"/>
      <c r="L147" s="152"/>
      <c r="M147" s="158"/>
      <c r="T147" s="159"/>
      <c r="AT147" s="154" t="s">
        <v>214</v>
      </c>
      <c r="AU147" s="154" t="s">
        <v>91</v>
      </c>
      <c r="AV147" s="11" t="s">
        <v>91</v>
      </c>
      <c r="AW147" s="11" t="s">
        <v>29</v>
      </c>
      <c r="AX147" s="11" t="s">
        <v>80</v>
      </c>
      <c r="AY147" s="154" t="s">
        <v>207</v>
      </c>
    </row>
    <row r="148" spans="2:65" s="1" customFormat="1" ht="44.25" customHeight="1" x14ac:dyDescent="0.2">
      <c r="B148" s="137"/>
      <c r="C148" s="138" t="s">
        <v>324</v>
      </c>
      <c r="D148" s="197" t="s">
        <v>208</v>
      </c>
      <c r="E148" s="139" t="s">
        <v>456</v>
      </c>
      <c r="F148" s="140" t="s">
        <v>457</v>
      </c>
      <c r="G148" s="141" t="s">
        <v>269</v>
      </c>
      <c r="H148" s="142">
        <v>11493.24</v>
      </c>
      <c r="I148" s="143"/>
      <c r="J148" s="144">
        <f>ROUND(I148*H148,2)</f>
        <v>0</v>
      </c>
      <c r="K148" s="145"/>
      <c r="L148" s="32"/>
      <c r="M148" s="146" t="s">
        <v>1</v>
      </c>
      <c r="N148" s="147" t="s">
        <v>38</v>
      </c>
      <c r="P148" s="148">
        <f>O148*H148</f>
        <v>0</v>
      </c>
      <c r="Q148" s="148">
        <v>0</v>
      </c>
      <c r="R148" s="148">
        <f>Q148*H148</f>
        <v>0</v>
      </c>
      <c r="S148" s="148">
        <v>0</v>
      </c>
      <c r="T148" s="149">
        <f>S148*H148</f>
        <v>0</v>
      </c>
      <c r="AR148" s="150" t="s">
        <v>236</v>
      </c>
      <c r="AT148" s="150" t="s">
        <v>208</v>
      </c>
      <c r="AU148" s="150" t="s">
        <v>91</v>
      </c>
      <c r="AY148" s="17" t="s">
        <v>207</v>
      </c>
      <c r="BE148" s="151">
        <f>IF(N148="základná",J148,0)</f>
        <v>0</v>
      </c>
      <c r="BF148" s="151">
        <f>IF(N148="znížená",J148,0)</f>
        <v>0</v>
      </c>
      <c r="BG148" s="151">
        <f>IF(N148="zákl. prenesená",J148,0)</f>
        <v>0</v>
      </c>
      <c r="BH148" s="151">
        <f>IF(N148="zníž. prenesená",J148,0)</f>
        <v>0</v>
      </c>
      <c r="BI148" s="151">
        <f>IF(N148="nulová",J148,0)</f>
        <v>0</v>
      </c>
      <c r="BJ148" s="17" t="s">
        <v>91</v>
      </c>
      <c r="BK148" s="151">
        <f>ROUND(I148*H148,2)</f>
        <v>0</v>
      </c>
      <c r="BL148" s="17" t="s">
        <v>236</v>
      </c>
      <c r="BM148" s="150" t="s">
        <v>2916</v>
      </c>
    </row>
    <row r="149" spans="2:65" s="1" customFormat="1" ht="19.2" x14ac:dyDescent="0.2">
      <c r="B149" s="32"/>
      <c r="D149" s="153" t="s">
        <v>220</v>
      </c>
      <c r="F149" s="160" t="s">
        <v>459</v>
      </c>
      <c r="I149" s="161"/>
      <c r="L149" s="32"/>
      <c r="M149" s="162"/>
      <c r="T149" s="59"/>
      <c r="AT149" s="17" t="s">
        <v>220</v>
      </c>
      <c r="AU149" s="17" t="s">
        <v>91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2917</v>
      </c>
      <c r="H150" s="156">
        <v>11493.24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80</v>
      </c>
      <c r="AY150" s="154" t="s">
        <v>207</v>
      </c>
    </row>
    <row r="151" spans="2:65" s="1" customFormat="1" ht="24.15" customHeight="1" x14ac:dyDescent="0.2">
      <c r="B151" s="137"/>
      <c r="C151" s="138" t="s">
        <v>330</v>
      </c>
      <c r="D151" s="197" t="s">
        <v>208</v>
      </c>
      <c r="E151" s="139" t="s">
        <v>462</v>
      </c>
      <c r="F151" s="140" t="s">
        <v>463</v>
      </c>
      <c r="G151" s="141" t="s">
        <v>269</v>
      </c>
      <c r="H151" s="142">
        <v>522.41999999999996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2918</v>
      </c>
    </row>
    <row r="152" spans="2:65" s="1" customFormat="1" ht="19.2" x14ac:dyDescent="0.2">
      <c r="B152" s="32"/>
      <c r="D152" s="153" t="s">
        <v>220</v>
      </c>
      <c r="F152" s="160" t="s">
        <v>446</v>
      </c>
      <c r="I152" s="161"/>
      <c r="L152" s="32"/>
      <c r="M152" s="162"/>
      <c r="T152" s="59"/>
      <c r="AT152" s="17" t="s">
        <v>220</v>
      </c>
      <c r="AU152" s="17" t="s">
        <v>91</v>
      </c>
    </row>
    <row r="153" spans="2:65" s="11" customFormat="1" x14ac:dyDescent="0.2">
      <c r="B153" s="152"/>
      <c r="D153" s="153" t="s">
        <v>214</v>
      </c>
      <c r="E153" s="154" t="s">
        <v>1</v>
      </c>
      <c r="F153" s="155" t="s">
        <v>2914</v>
      </c>
      <c r="H153" s="156">
        <v>522.41999999999996</v>
      </c>
      <c r="I153" s="157"/>
      <c r="L153" s="152"/>
      <c r="M153" s="158"/>
      <c r="T153" s="159"/>
      <c r="AT153" s="154" t="s">
        <v>214</v>
      </c>
      <c r="AU153" s="154" t="s">
        <v>91</v>
      </c>
      <c r="AV153" s="11" t="s">
        <v>91</v>
      </c>
      <c r="AW153" s="11" t="s">
        <v>29</v>
      </c>
      <c r="AX153" s="11" t="s">
        <v>80</v>
      </c>
      <c r="AY153" s="154" t="s">
        <v>207</v>
      </c>
    </row>
    <row r="154" spans="2:65" s="1" customFormat="1" ht="37.799999999999997" customHeight="1" x14ac:dyDescent="0.2">
      <c r="B154" s="137"/>
      <c r="C154" s="138" t="s">
        <v>334</v>
      </c>
      <c r="D154" s="196" t="s">
        <v>208</v>
      </c>
      <c r="E154" s="139" t="s">
        <v>944</v>
      </c>
      <c r="F154" s="140" t="s">
        <v>945</v>
      </c>
      <c r="G154" s="141" t="s">
        <v>269</v>
      </c>
      <c r="H154" s="142">
        <v>3548.7</v>
      </c>
      <c r="I154" s="143"/>
      <c r="J154" s="144">
        <f>ROUND(I154*H154,2)</f>
        <v>0</v>
      </c>
      <c r="K154" s="145"/>
      <c r="L154" s="32"/>
      <c r="M154" s="146" t="s">
        <v>1</v>
      </c>
      <c r="N154" s="147" t="s">
        <v>38</v>
      </c>
      <c r="P154" s="148">
        <f>O154*H154</f>
        <v>0</v>
      </c>
      <c r="Q154" s="148">
        <v>0</v>
      </c>
      <c r="R154" s="148">
        <f>Q154*H154</f>
        <v>0</v>
      </c>
      <c r="S154" s="148">
        <v>0</v>
      </c>
      <c r="T154" s="149">
        <f>S154*H154</f>
        <v>0</v>
      </c>
      <c r="AR154" s="150" t="s">
        <v>236</v>
      </c>
      <c r="AT154" s="150" t="s">
        <v>208</v>
      </c>
      <c r="AU154" s="150" t="s">
        <v>91</v>
      </c>
      <c r="AY154" s="17" t="s">
        <v>207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7" t="s">
        <v>91</v>
      </c>
      <c r="BK154" s="151">
        <f>ROUND(I154*H154,2)</f>
        <v>0</v>
      </c>
      <c r="BL154" s="17" t="s">
        <v>236</v>
      </c>
      <c r="BM154" s="150" t="s">
        <v>2919</v>
      </c>
    </row>
    <row r="155" spans="2:65" s="1" customFormat="1" ht="19.2" x14ac:dyDescent="0.2">
      <c r="B155" s="32"/>
      <c r="D155" s="153" t="s">
        <v>220</v>
      </c>
      <c r="F155" s="160" t="s">
        <v>446</v>
      </c>
      <c r="I155" s="161"/>
      <c r="L155" s="32"/>
      <c r="M155" s="162"/>
      <c r="T155" s="59"/>
      <c r="AT155" s="17" t="s">
        <v>220</v>
      </c>
      <c r="AU155" s="17" t="s">
        <v>91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2920</v>
      </c>
      <c r="H156" s="156">
        <v>3548.7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37.799999999999997" customHeight="1" x14ac:dyDescent="0.2">
      <c r="B157" s="137"/>
      <c r="C157" s="138" t="s">
        <v>337</v>
      </c>
      <c r="D157" s="196" t="s">
        <v>208</v>
      </c>
      <c r="E157" s="139" t="s">
        <v>948</v>
      </c>
      <c r="F157" s="140" t="s">
        <v>949</v>
      </c>
      <c r="G157" s="141" t="s">
        <v>269</v>
      </c>
      <c r="H157" s="142">
        <v>3548.7</v>
      </c>
      <c r="I157" s="143"/>
      <c r="J157" s="144">
        <f>ROUND(I157*H157,2)</f>
        <v>0</v>
      </c>
      <c r="K157" s="145"/>
      <c r="L157" s="32"/>
      <c r="M157" s="146" t="s">
        <v>1</v>
      </c>
      <c r="N157" s="147" t="s">
        <v>38</v>
      </c>
      <c r="P157" s="148">
        <f>O157*H157</f>
        <v>0</v>
      </c>
      <c r="Q157" s="148">
        <v>0</v>
      </c>
      <c r="R157" s="148">
        <f>Q157*H157</f>
        <v>0</v>
      </c>
      <c r="S157" s="148">
        <v>0</v>
      </c>
      <c r="T157" s="149">
        <f>S157*H157</f>
        <v>0</v>
      </c>
      <c r="AR157" s="150" t="s">
        <v>236</v>
      </c>
      <c r="AT157" s="150" t="s">
        <v>208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2921</v>
      </c>
    </row>
    <row r="158" spans="2:65" s="1" customFormat="1" ht="19.2" x14ac:dyDescent="0.2">
      <c r="B158" s="32"/>
      <c r="D158" s="153" t="s">
        <v>220</v>
      </c>
      <c r="F158" s="160" t="s">
        <v>446</v>
      </c>
      <c r="I158" s="161"/>
      <c r="L158" s="32"/>
      <c r="M158" s="162"/>
      <c r="T158" s="59"/>
      <c r="AT158" s="17" t="s">
        <v>220</v>
      </c>
      <c r="AU158" s="17" t="s">
        <v>91</v>
      </c>
    </row>
    <row r="159" spans="2:65" s="11" customFormat="1" x14ac:dyDescent="0.2">
      <c r="B159" s="152"/>
      <c r="D159" s="153" t="s">
        <v>214</v>
      </c>
      <c r="E159" s="154" t="s">
        <v>1</v>
      </c>
      <c r="F159" s="155" t="s">
        <v>2920</v>
      </c>
      <c r="H159" s="156">
        <v>3548.7</v>
      </c>
      <c r="I159" s="157"/>
      <c r="L159" s="152"/>
      <c r="M159" s="158"/>
      <c r="T159" s="159"/>
      <c r="AT159" s="154" t="s">
        <v>214</v>
      </c>
      <c r="AU159" s="154" t="s">
        <v>91</v>
      </c>
      <c r="AV159" s="11" t="s">
        <v>91</v>
      </c>
      <c r="AW159" s="11" t="s">
        <v>29</v>
      </c>
      <c r="AX159" s="11" t="s">
        <v>80</v>
      </c>
      <c r="AY159" s="154" t="s">
        <v>207</v>
      </c>
    </row>
    <row r="160" spans="2:65" s="1" customFormat="1" ht="49.05" customHeight="1" x14ac:dyDescent="0.2">
      <c r="B160" s="137"/>
      <c r="C160" s="138" t="s">
        <v>341</v>
      </c>
      <c r="D160" s="196" t="s">
        <v>208</v>
      </c>
      <c r="E160" s="139" t="s">
        <v>951</v>
      </c>
      <c r="F160" s="140" t="s">
        <v>952</v>
      </c>
      <c r="G160" s="141" t="s">
        <v>269</v>
      </c>
      <c r="H160" s="142">
        <v>78071.399999999994</v>
      </c>
      <c r="I160" s="143"/>
      <c r="J160" s="144">
        <f>ROUND(I160*H160,2)</f>
        <v>0</v>
      </c>
      <c r="K160" s="145"/>
      <c r="L160" s="32"/>
      <c r="M160" s="146" t="s">
        <v>1</v>
      </c>
      <c r="N160" s="147" t="s">
        <v>38</v>
      </c>
      <c r="P160" s="148">
        <f>O160*H160</f>
        <v>0</v>
      </c>
      <c r="Q160" s="148">
        <v>0</v>
      </c>
      <c r="R160" s="148">
        <f>Q160*H160</f>
        <v>0</v>
      </c>
      <c r="S160" s="148">
        <v>0</v>
      </c>
      <c r="T160" s="149">
        <f>S160*H160</f>
        <v>0</v>
      </c>
      <c r="AR160" s="150" t="s">
        <v>236</v>
      </c>
      <c r="AT160" s="150" t="s">
        <v>208</v>
      </c>
      <c r="AU160" s="150" t="s">
        <v>91</v>
      </c>
      <c r="AY160" s="17" t="s">
        <v>207</v>
      </c>
      <c r="BE160" s="151">
        <f>IF(N160="základná",J160,0)</f>
        <v>0</v>
      </c>
      <c r="BF160" s="151">
        <f>IF(N160="znížená",J160,0)</f>
        <v>0</v>
      </c>
      <c r="BG160" s="151">
        <f>IF(N160="zákl. prenesená",J160,0)</f>
        <v>0</v>
      </c>
      <c r="BH160" s="151">
        <f>IF(N160="zníž. prenesená",J160,0)</f>
        <v>0</v>
      </c>
      <c r="BI160" s="151">
        <f>IF(N160="nulová",J160,0)</f>
        <v>0</v>
      </c>
      <c r="BJ160" s="17" t="s">
        <v>91</v>
      </c>
      <c r="BK160" s="151">
        <f>ROUND(I160*H160,2)</f>
        <v>0</v>
      </c>
      <c r="BL160" s="17" t="s">
        <v>236</v>
      </c>
      <c r="BM160" s="150" t="s">
        <v>2922</v>
      </c>
    </row>
    <row r="161" spans="2:65" s="1" customFormat="1" ht="28.8" x14ac:dyDescent="0.2">
      <c r="B161" s="32"/>
      <c r="D161" s="153" t="s">
        <v>220</v>
      </c>
      <c r="F161" s="160" t="s">
        <v>1488</v>
      </c>
      <c r="I161" s="161"/>
      <c r="L161" s="32"/>
      <c r="M161" s="162"/>
      <c r="T161" s="59"/>
      <c r="AT161" s="17" t="s">
        <v>220</v>
      </c>
      <c r="AU161" s="17" t="s">
        <v>91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2923</v>
      </c>
      <c r="H162" s="156">
        <v>78071.399999999994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80</v>
      </c>
      <c r="AY162" s="154" t="s">
        <v>207</v>
      </c>
    </row>
    <row r="163" spans="2:65" s="1" customFormat="1" ht="24.15" customHeight="1" x14ac:dyDescent="0.2">
      <c r="B163" s="137"/>
      <c r="C163" s="138" t="s">
        <v>344</v>
      </c>
      <c r="D163" s="196" t="s">
        <v>208</v>
      </c>
      <c r="E163" s="139" t="s">
        <v>714</v>
      </c>
      <c r="F163" s="140" t="s">
        <v>715</v>
      </c>
      <c r="G163" s="141" t="s">
        <v>269</v>
      </c>
      <c r="H163" s="142">
        <v>3548.7</v>
      </c>
      <c r="I163" s="143"/>
      <c r="J163" s="144">
        <f>ROUND(I163*H163,2)</f>
        <v>0</v>
      </c>
      <c r="K163" s="145"/>
      <c r="L163" s="32"/>
      <c r="M163" s="146" t="s">
        <v>1</v>
      </c>
      <c r="N163" s="147" t="s">
        <v>38</v>
      </c>
      <c r="P163" s="148">
        <f>O163*H163</f>
        <v>0</v>
      </c>
      <c r="Q163" s="148">
        <v>0</v>
      </c>
      <c r="R163" s="148">
        <f>Q163*H163</f>
        <v>0</v>
      </c>
      <c r="S163" s="148">
        <v>0</v>
      </c>
      <c r="T163" s="149">
        <f>S163*H163</f>
        <v>0</v>
      </c>
      <c r="AR163" s="150" t="s">
        <v>236</v>
      </c>
      <c r="AT163" s="150" t="s">
        <v>208</v>
      </c>
      <c r="AU163" s="150" t="s">
        <v>91</v>
      </c>
      <c r="AY163" s="17" t="s">
        <v>207</v>
      </c>
      <c r="BE163" s="151">
        <f>IF(N163="základná",J163,0)</f>
        <v>0</v>
      </c>
      <c r="BF163" s="151">
        <f>IF(N163="znížená",J163,0)</f>
        <v>0</v>
      </c>
      <c r="BG163" s="151">
        <f>IF(N163="zákl. prenesená",J163,0)</f>
        <v>0</v>
      </c>
      <c r="BH163" s="151">
        <f>IF(N163="zníž. prenesená",J163,0)</f>
        <v>0</v>
      </c>
      <c r="BI163" s="151">
        <f>IF(N163="nulová",J163,0)</f>
        <v>0</v>
      </c>
      <c r="BJ163" s="17" t="s">
        <v>91</v>
      </c>
      <c r="BK163" s="151">
        <f>ROUND(I163*H163,2)</f>
        <v>0</v>
      </c>
      <c r="BL163" s="17" t="s">
        <v>236</v>
      </c>
      <c r="BM163" s="150" t="s">
        <v>2924</v>
      </c>
    </row>
    <row r="164" spans="2:65" s="1" customFormat="1" ht="19.2" x14ac:dyDescent="0.2">
      <c r="B164" s="32"/>
      <c r="D164" s="153" t="s">
        <v>220</v>
      </c>
      <c r="F164" s="160" t="s">
        <v>446</v>
      </c>
      <c r="I164" s="161"/>
      <c r="L164" s="32"/>
      <c r="M164" s="162"/>
      <c r="T164" s="59"/>
      <c r="AT164" s="17" t="s">
        <v>220</v>
      </c>
      <c r="AU164" s="17" t="s">
        <v>91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2920</v>
      </c>
      <c r="H165" s="156">
        <v>3548.7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37.799999999999997" customHeight="1" x14ac:dyDescent="0.2">
      <c r="B166" s="137"/>
      <c r="C166" s="138" t="s">
        <v>348</v>
      </c>
      <c r="D166" s="193" t="s">
        <v>208</v>
      </c>
      <c r="E166" s="139" t="s">
        <v>726</v>
      </c>
      <c r="F166" s="140" t="s">
        <v>727</v>
      </c>
      <c r="G166" s="141" t="s">
        <v>269</v>
      </c>
      <c r="H166" s="142">
        <v>1833.405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236</v>
      </c>
      <c r="AT166" s="150" t="s">
        <v>208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2925</v>
      </c>
    </row>
    <row r="167" spans="2:65" s="1" customFormat="1" ht="19.2" x14ac:dyDescent="0.2">
      <c r="B167" s="32"/>
      <c r="D167" s="153" t="s">
        <v>220</v>
      </c>
      <c r="F167" s="160" t="s">
        <v>1445</v>
      </c>
      <c r="I167" s="161"/>
      <c r="L167" s="32"/>
      <c r="M167" s="162"/>
      <c r="T167" s="59"/>
      <c r="AT167" s="17" t="s">
        <v>220</v>
      </c>
      <c r="AU167" s="17" t="s">
        <v>91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2926</v>
      </c>
      <c r="H168" s="156">
        <v>2254.9450000000002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2927</v>
      </c>
      <c r="H169" s="156">
        <v>-37.32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72</v>
      </c>
      <c r="AY169" s="154" t="s">
        <v>207</v>
      </c>
    </row>
    <row r="170" spans="2:65" s="11" customFormat="1" x14ac:dyDescent="0.2">
      <c r="B170" s="152"/>
      <c r="D170" s="153" t="s">
        <v>214</v>
      </c>
      <c r="E170" s="154" t="s">
        <v>1</v>
      </c>
      <c r="F170" s="155" t="s">
        <v>2928</v>
      </c>
      <c r="H170" s="156">
        <v>-384.22</v>
      </c>
      <c r="I170" s="157"/>
      <c r="L170" s="152"/>
      <c r="M170" s="158"/>
      <c r="T170" s="159"/>
      <c r="AT170" s="154" t="s">
        <v>214</v>
      </c>
      <c r="AU170" s="154" t="s">
        <v>91</v>
      </c>
      <c r="AV170" s="11" t="s">
        <v>91</v>
      </c>
      <c r="AW170" s="11" t="s">
        <v>29</v>
      </c>
      <c r="AX170" s="11" t="s">
        <v>72</v>
      </c>
      <c r="AY170" s="154" t="s">
        <v>207</v>
      </c>
    </row>
    <row r="171" spans="2:65" s="14" customFormat="1" x14ac:dyDescent="0.2">
      <c r="B171" s="178"/>
      <c r="D171" s="153" t="s">
        <v>214</v>
      </c>
      <c r="E171" s="179" t="s">
        <v>1</v>
      </c>
      <c r="F171" s="180" t="s">
        <v>1207</v>
      </c>
      <c r="H171" s="181">
        <v>1833.405</v>
      </c>
      <c r="I171" s="182"/>
      <c r="L171" s="178"/>
      <c r="M171" s="183"/>
      <c r="T171" s="184"/>
      <c r="AT171" s="179" t="s">
        <v>214</v>
      </c>
      <c r="AU171" s="179" t="s">
        <v>91</v>
      </c>
      <c r="AV171" s="14" t="s">
        <v>236</v>
      </c>
      <c r="AW171" s="14" t="s">
        <v>29</v>
      </c>
      <c r="AX171" s="14" t="s">
        <v>80</v>
      </c>
      <c r="AY171" s="179" t="s">
        <v>207</v>
      </c>
    </row>
    <row r="172" spans="2:65" s="1" customFormat="1" ht="44.25" customHeight="1" x14ac:dyDescent="0.2">
      <c r="B172" s="137"/>
      <c r="C172" s="138" t="s">
        <v>354</v>
      </c>
      <c r="D172" s="193" t="s">
        <v>208</v>
      </c>
      <c r="E172" s="139" t="s">
        <v>729</v>
      </c>
      <c r="F172" s="140" t="s">
        <v>730</v>
      </c>
      <c r="G172" s="141" t="s">
        <v>269</v>
      </c>
      <c r="H172" s="142">
        <v>12833.834999999999</v>
      </c>
      <c r="I172" s="143"/>
      <c r="J172" s="144">
        <f>ROUND(I172*H172,2)</f>
        <v>0</v>
      </c>
      <c r="K172" s="145"/>
      <c r="L172" s="32"/>
      <c r="M172" s="146" t="s">
        <v>1</v>
      </c>
      <c r="N172" s="147" t="s">
        <v>38</v>
      </c>
      <c r="P172" s="148">
        <f>O172*H172</f>
        <v>0</v>
      </c>
      <c r="Q172" s="148">
        <v>0</v>
      </c>
      <c r="R172" s="148">
        <f>Q172*H172</f>
        <v>0</v>
      </c>
      <c r="S172" s="148">
        <v>0</v>
      </c>
      <c r="T172" s="149">
        <f>S172*H172</f>
        <v>0</v>
      </c>
      <c r="AR172" s="150" t="s">
        <v>236</v>
      </c>
      <c r="AT172" s="150" t="s">
        <v>208</v>
      </c>
      <c r="AU172" s="150" t="s">
        <v>91</v>
      </c>
      <c r="AY172" s="17" t="s">
        <v>207</v>
      </c>
      <c r="BE172" s="151">
        <f>IF(N172="základná",J172,0)</f>
        <v>0</v>
      </c>
      <c r="BF172" s="151">
        <f>IF(N172="znížená",J172,0)</f>
        <v>0</v>
      </c>
      <c r="BG172" s="151">
        <f>IF(N172="zákl. prenesená",J172,0)</f>
        <v>0</v>
      </c>
      <c r="BH172" s="151">
        <f>IF(N172="zníž. prenesená",J172,0)</f>
        <v>0</v>
      </c>
      <c r="BI172" s="151">
        <f>IF(N172="nulová",J172,0)</f>
        <v>0</v>
      </c>
      <c r="BJ172" s="17" t="s">
        <v>91</v>
      </c>
      <c r="BK172" s="151">
        <f>ROUND(I172*H172,2)</f>
        <v>0</v>
      </c>
      <c r="BL172" s="17" t="s">
        <v>236</v>
      </c>
      <c r="BM172" s="150" t="s">
        <v>2929</v>
      </c>
    </row>
    <row r="173" spans="2:65" s="1" customFormat="1" ht="19.2" x14ac:dyDescent="0.2">
      <c r="B173" s="32"/>
      <c r="D173" s="153" t="s">
        <v>220</v>
      </c>
      <c r="F173" s="160" t="s">
        <v>1449</v>
      </c>
      <c r="I173" s="161"/>
      <c r="L173" s="32"/>
      <c r="M173" s="162"/>
      <c r="T173" s="59"/>
      <c r="AT173" s="17" t="s">
        <v>220</v>
      </c>
      <c r="AU173" s="17" t="s">
        <v>91</v>
      </c>
    </row>
    <row r="174" spans="2:65" s="11" customFormat="1" x14ac:dyDescent="0.2">
      <c r="B174" s="152"/>
      <c r="D174" s="153" t="s">
        <v>214</v>
      </c>
      <c r="E174" s="154" t="s">
        <v>1</v>
      </c>
      <c r="F174" s="155" t="s">
        <v>2930</v>
      </c>
      <c r="H174" s="156">
        <v>12833.834999999999</v>
      </c>
      <c r="I174" s="157"/>
      <c r="L174" s="152"/>
      <c r="M174" s="158"/>
      <c r="T174" s="159"/>
      <c r="AT174" s="154" t="s">
        <v>214</v>
      </c>
      <c r="AU174" s="154" t="s">
        <v>91</v>
      </c>
      <c r="AV174" s="11" t="s">
        <v>91</v>
      </c>
      <c r="AW174" s="11" t="s">
        <v>29</v>
      </c>
      <c r="AX174" s="11" t="s">
        <v>80</v>
      </c>
      <c r="AY174" s="154" t="s">
        <v>207</v>
      </c>
    </row>
    <row r="175" spans="2:65" s="1" customFormat="1" ht="21.75" customHeight="1" x14ac:dyDescent="0.2">
      <c r="B175" s="137"/>
      <c r="C175" s="138" t="s">
        <v>358</v>
      </c>
      <c r="D175" s="193" t="s">
        <v>208</v>
      </c>
      <c r="E175" s="139" t="s">
        <v>437</v>
      </c>
      <c r="F175" s="140" t="s">
        <v>438</v>
      </c>
      <c r="G175" s="141" t="s">
        <v>269</v>
      </c>
      <c r="H175" s="142">
        <v>421.54</v>
      </c>
      <c r="I175" s="143"/>
      <c r="J175" s="144">
        <f>ROUND(I175*H175,2)</f>
        <v>0</v>
      </c>
      <c r="K175" s="145"/>
      <c r="L175" s="32"/>
      <c r="M175" s="146" t="s">
        <v>1</v>
      </c>
      <c r="N175" s="147" t="s">
        <v>38</v>
      </c>
      <c r="P175" s="148">
        <f>O175*H175</f>
        <v>0</v>
      </c>
      <c r="Q175" s="148">
        <v>0</v>
      </c>
      <c r="R175" s="148">
        <f>Q175*H175</f>
        <v>0</v>
      </c>
      <c r="S175" s="148">
        <v>0</v>
      </c>
      <c r="T175" s="149">
        <f>S175*H175</f>
        <v>0</v>
      </c>
      <c r="AR175" s="150" t="s">
        <v>236</v>
      </c>
      <c r="AT175" s="150" t="s">
        <v>208</v>
      </c>
      <c r="AU175" s="150" t="s">
        <v>91</v>
      </c>
      <c r="AY175" s="17" t="s">
        <v>207</v>
      </c>
      <c r="BE175" s="151">
        <f>IF(N175="základná",J175,0)</f>
        <v>0</v>
      </c>
      <c r="BF175" s="151">
        <f>IF(N175="znížená",J175,0)</f>
        <v>0</v>
      </c>
      <c r="BG175" s="151">
        <f>IF(N175="zákl. prenesená",J175,0)</f>
        <v>0</v>
      </c>
      <c r="BH175" s="151">
        <f>IF(N175="zníž. prenesená",J175,0)</f>
        <v>0</v>
      </c>
      <c r="BI175" s="151">
        <f>IF(N175="nulová",J175,0)</f>
        <v>0</v>
      </c>
      <c r="BJ175" s="17" t="s">
        <v>91</v>
      </c>
      <c r="BK175" s="151">
        <f>ROUND(I175*H175,2)</f>
        <v>0</v>
      </c>
      <c r="BL175" s="17" t="s">
        <v>236</v>
      </c>
      <c r="BM175" s="150" t="s">
        <v>2931</v>
      </c>
    </row>
    <row r="176" spans="2:65" s="1" customFormat="1" ht="28.8" x14ac:dyDescent="0.2">
      <c r="B176" s="32"/>
      <c r="D176" s="153" t="s">
        <v>220</v>
      </c>
      <c r="F176" s="160" t="s">
        <v>2326</v>
      </c>
      <c r="I176" s="161"/>
      <c r="L176" s="32"/>
      <c r="M176" s="162"/>
      <c r="T176" s="59"/>
      <c r="AT176" s="17" t="s">
        <v>220</v>
      </c>
      <c r="AU176" s="17" t="s">
        <v>91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2932</v>
      </c>
      <c r="H177" s="156">
        <v>37.32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72</v>
      </c>
      <c r="AY177" s="154" t="s">
        <v>207</v>
      </c>
    </row>
    <row r="178" spans="2:65" s="11" customFormat="1" x14ac:dyDescent="0.2">
      <c r="B178" s="152"/>
      <c r="D178" s="153" t="s">
        <v>214</v>
      </c>
      <c r="E178" s="154" t="s">
        <v>1</v>
      </c>
      <c r="F178" s="155" t="s">
        <v>2933</v>
      </c>
      <c r="H178" s="156">
        <v>384.22</v>
      </c>
      <c r="I178" s="157"/>
      <c r="L178" s="152"/>
      <c r="M178" s="158"/>
      <c r="T178" s="159"/>
      <c r="AT178" s="154" t="s">
        <v>214</v>
      </c>
      <c r="AU178" s="154" t="s">
        <v>91</v>
      </c>
      <c r="AV178" s="11" t="s">
        <v>91</v>
      </c>
      <c r="AW178" s="11" t="s">
        <v>29</v>
      </c>
      <c r="AX178" s="11" t="s">
        <v>72</v>
      </c>
      <c r="AY178" s="154" t="s">
        <v>207</v>
      </c>
    </row>
    <row r="179" spans="2:65" s="14" customFormat="1" x14ac:dyDescent="0.2">
      <c r="B179" s="178"/>
      <c r="D179" s="153" t="s">
        <v>214</v>
      </c>
      <c r="E179" s="179" t="s">
        <v>1</v>
      </c>
      <c r="F179" s="180" t="s">
        <v>243</v>
      </c>
      <c r="H179" s="181">
        <v>421.54</v>
      </c>
      <c r="I179" s="182"/>
      <c r="L179" s="178"/>
      <c r="M179" s="183"/>
      <c r="T179" s="184"/>
      <c r="AT179" s="179" t="s">
        <v>214</v>
      </c>
      <c r="AU179" s="179" t="s">
        <v>91</v>
      </c>
      <c r="AV179" s="14" t="s">
        <v>236</v>
      </c>
      <c r="AW179" s="14" t="s">
        <v>29</v>
      </c>
      <c r="AX179" s="14" t="s">
        <v>80</v>
      </c>
      <c r="AY179" s="179" t="s">
        <v>207</v>
      </c>
    </row>
    <row r="180" spans="2:65" s="1" customFormat="1" ht="37.799999999999997" customHeight="1" x14ac:dyDescent="0.2">
      <c r="B180" s="137"/>
      <c r="C180" s="138" t="s">
        <v>362</v>
      </c>
      <c r="D180" s="138" t="s">
        <v>208</v>
      </c>
      <c r="E180" s="139" t="s">
        <v>1224</v>
      </c>
      <c r="F180" s="140" t="s">
        <v>1225</v>
      </c>
      <c r="G180" s="141" t="s">
        <v>269</v>
      </c>
      <c r="H180" s="142">
        <v>15.3</v>
      </c>
      <c r="I180" s="143"/>
      <c r="J180" s="144">
        <f>ROUND(I180*H180,2)</f>
        <v>0</v>
      </c>
      <c r="K180" s="145"/>
      <c r="L180" s="32"/>
      <c r="M180" s="146" t="s">
        <v>1</v>
      </c>
      <c r="N180" s="147" t="s">
        <v>38</v>
      </c>
      <c r="P180" s="148">
        <f>O180*H180</f>
        <v>0</v>
      </c>
      <c r="Q180" s="148">
        <v>0</v>
      </c>
      <c r="R180" s="148">
        <f>Q180*H180</f>
        <v>0</v>
      </c>
      <c r="S180" s="148">
        <v>0</v>
      </c>
      <c r="T180" s="149">
        <f>S180*H180</f>
        <v>0</v>
      </c>
      <c r="AR180" s="150" t="s">
        <v>236</v>
      </c>
      <c r="AT180" s="150" t="s">
        <v>208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2934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2935</v>
      </c>
      <c r="H181" s="156">
        <v>15.3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24.15" customHeight="1" x14ac:dyDescent="0.2">
      <c r="B182" s="137"/>
      <c r="C182" s="138" t="s">
        <v>366</v>
      </c>
      <c r="D182" s="138" t="s">
        <v>208</v>
      </c>
      <c r="E182" s="139" t="s">
        <v>738</v>
      </c>
      <c r="F182" s="140" t="s">
        <v>739</v>
      </c>
      <c r="G182" s="141" t="s">
        <v>269</v>
      </c>
      <c r="H182" s="142">
        <v>2660</v>
      </c>
      <c r="I182" s="143"/>
      <c r="J182" s="144">
        <f>ROUND(I182*H182,2)</f>
        <v>0</v>
      </c>
      <c r="K182" s="145"/>
      <c r="L182" s="32"/>
      <c r="M182" s="146" t="s">
        <v>1</v>
      </c>
      <c r="N182" s="147" t="s">
        <v>38</v>
      </c>
      <c r="P182" s="148">
        <f>O182*H182</f>
        <v>0</v>
      </c>
      <c r="Q182" s="148">
        <v>0</v>
      </c>
      <c r="R182" s="148">
        <f>Q182*H182</f>
        <v>0</v>
      </c>
      <c r="S182" s="148">
        <v>0</v>
      </c>
      <c r="T182" s="149">
        <f>S182*H182</f>
        <v>0</v>
      </c>
      <c r="AR182" s="150" t="s">
        <v>236</v>
      </c>
      <c r="AT182" s="150" t="s">
        <v>208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2936</v>
      </c>
    </row>
    <row r="183" spans="2:65" s="11" customFormat="1" x14ac:dyDescent="0.2">
      <c r="B183" s="152"/>
      <c r="D183" s="153" t="s">
        <v>214</v>
      </c>
      <c r="E183" s="154" t="s">
        <v>1</v>
      </c>
      <c r="F183" s="155" t="s">
        <v>2937</v>
      </c>
      <c r="H183" s="156">
        <v>2660</v>
      </c>
      <c r="I183" s="157"/>
      <c r="L183" s="152"/>
      <c r="M183" s="158"/>
      <c r="T183" s="159"/>
      <c r="AT183" s="154" t="s">
        <v>214</v>
      </c>
      <c r="AU183" s="154" t="s">
        <v>91</v>
      </c>
      <c r="AV183" s="11" t="s">
        <v>91</v>
      </c>
      <c r="AW183" s="11" t="s">
        <v>29</v>
      </c>
      <c r="AX183" s="11" t="s">
        <v>80</v>
      </c>
      <c r="AY183" s="154" t="s">
        <v>207</v>
      </c>
    </row>
    <row r="184" spans="2:65" s="1" customFormat="1" ht="16.5" customHeight="1" x14ac:dyDescent="0.2">
      <c r="B184" s="137"/>
      <c r="C184" s="206" t="s">
        <v>372</v>
      </c>
      <c r="D184" s="206" t="s">
        <v>742</v>
      </c>
      <c r="E184" s="207" t="s">
        <v>1235</v>
      </c>
      <c r="F184" s="208" t="s">
        <v>1236</v>
      </c>
      <c r="G184" s="209" t="s">
        <v>469</v>
      </c>
      <c r="H184" s="210">
        <v>4788</v>
      </c>
      <c r="I184" s="211"/>
      <c r="J184" s="212">
        <f>ROUND(I184*H184,2)</f>
        <v>0</v>
      </c>
      <c r="K184" s="213"/>
      <c r="L184" s="214"/>
      <c r="M184" s="215" t="s">
        <v>1</v>
      </c>
      <c r="N184" s="216" t="s">
        <v>38</v>
      </c>
      <c r="P184" s="148">
        <f>O184*H184</f>
        <v>0</v>
      </c>
      <c r="Q184" s="148">
        <v>1</v>
      </c>
      <c r="R184" s="148">
        <f>Q184*H184</f>
        <v>4788</v>
      </c>
      <c r="S184" s="148">
        <v>0</v>
      </c>
      <c r="T184" s="149">
        <f>S184*H184</f>
        <v>0</v>
      </c>
      <c r="AR184" s="150" t="s">
        <v>320</v>
      </c>
      <c r="AT184" s="150" t="s">
        <v>742</v>
      </c>
      <c r="AU184" s="150" t="s">
        <v>91</v>
      </c>
      <c r="AY184" s="17" t="s">
        <v>207</v>
      </c>
      <c r="BE184" s="151">
        <f>IF(N184="základná",J184,0)</f>
        <v>0</v>
      </c>
      <c r="BF184" s="151">
        <f>IF(N184="znížená",J184,0)</f>
        <v>0</v>
      </c>
      <c r="BG184" s="151">
        <f>IF(N184="zákl. prenesená",J184,0)</f>
        <v>0</v>
      </c>
      <c r="BH184" s="151">
        <f>IF(N184="zníž. prenesená",J184,0)</f>
        <v>0</v>
      </c>
      <c r="BI184" s="151">
        <f>IF(N184="nulová",J184,0)</f>
        <v>0</v>
      </c>
      <c r="BJ184" s="17" t="s">
        <v>91</v>
      </c>
      <c r="BK184" s="151">
        <f>ROUND(I184*H184,2)</f>
        <v>0</v>
      </c>
      <c r="BL184" s="17" t="s">
        <v>236</v>
      </c>
      <c r="BM184" s="150" t="s">
        <v>2938</v>
      </c>
    </row>
    <row r="185" spans="2:65" s="11" customFormat="1" x14ac:dyDescent="0.2">
      <c r="B185" s="152"/>
      <c r="D185" s="153" t="s">
        <v>214</v>
      </c>
      <c r="F185" s="155" t="s">
        <v>2939</v>
      </c>
      <c r="H185" s="156">
        <v>4788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3</v>
      </c>
      <c r="AX185" s="11" t="s">
        <v>80</v>
      </c>
      <c r="AY185" s="154" t="s">
        <v>207</v>
      </c>
    </row>
    <row r="186" spans="2:65" s="1" customFormat="1" ht="24.15" customHeight="1" x14ac:dyDescent="0.2">
      <c r="B186" s="137"/>
      <c r="C186" s="138" t="s">
        <v>376</v>
      </c>
      <c r="D186" s="196" t="s">
        <v>208</v>
      </c>
      <c r="E186" s="139" t="s">
        <v>467</v>
      </c>
      <c r="F186" s="140" t="s">
        <v>468</v>
      </c>
      <c r="G186" s="141" t="s">
        <v>469</v>
      </c>
      <c r="H186" s="142">
        <v>7328.0159999999996</v>
      </c>
      <c r="I186" s="143"/>
      <c r="J186" s="144">
        <f>ROUND(I186*H186,2)</f>
        <v>0</v>
      </c>
      <c r="K186" s="145"/>
      <c r="L186" s="32"/>
      <c r="M186" s="146" t="s">
        <v>1</v>
      </c>
      <c r="N186" s="147" t="s">
        <v>38</v>
      </c>
      <c r="P186" s="148">
        <f>O186*H186</f>
        <v>0</v>
      </c>
      <c r="Q186" s="148">
        <v>0</v>
      </c>
      <c r="R186" s="148">
        <f>Q186*H186</f>
        <v>0</v>
      </c>
      <c r="S186" s="148">
        <v>0</v>
      </c>
      <c r="T186" s="149">
        <f>S186*H186</f>
        <v>0</v>
      </c>
      <c r="AR186" s="150" t="s">
        <v>236</v>
      </c>
      <c r="AT186" s="150" t="s">
        <v>208</v>
      </c>
      <c r="AU186" s="150" t="s">
        <v>91</v>
      </c>
      <c r="AY186" s="17" t="s">
        <v>207</v>
      </c>
      <c r="BE186" s="151">
        <f>IF(N186="základná",J186,0)</f>
        <v>0</v>
      </c>
      <c r="BF186" s="151">
        <f>IF(N186="znížená",J186,0)</f>
        <v>0</v>
      </c>
      <c r="BG186" s="151">
        <f>IF(N186="zákl. prenesená",J186,0)</f>
        <v>0</v>
      </c>
      <c r="BH186" s="151">
        <f>IF(N186="zníž. prenesená",J186,0)</f>
        <v>0</v>
      </c>
      <c r="BI186" s="151">
        <f>IF(N186="nulová",J186,0)</f>
        <v>0</v>
      </c>
      <c r="BJ186" s="17" t="s">
        <v>91</v>
      </c>
      <c r="BK186" s="151">
        <f>ROUND(I186*H186,2)</f>
        <v>0</v>
      </c>
      <c r="BL186" s="17" t="s">
        <v>236</v>
      </c>
      <c r="BM186" s="150" t="s">
        <v>2940</v>
      </c>
    </row>
    <row r="187" spans="2:65" s="11" customFormat="1" ht="20.399999999999999" x14ac:dyDescent="0.2">
      <c r="B187" s="152"/>
      <c r="D187" s="153" t="s">
        <v>214</v>
      </c>
      <c r="E187" s="154" t="s">
        <v>1</v>
      </c>
      <c r="F187" s="155" t="s">
        <v>2941</v>
      </c>
      <c r="H187" s="156">
        <v>6387.66</v>
      </c>
      <c r="I187" s="157"/>
      <c r="L187" s="152"/>
      <c r="M187" s="158"/>
      <c r="T187" s="159"/>
      <c r="AT187" s="154" t="s">
        <v>214</v>
      </c>
      <c r="AU187" s="154" t="s">
        <v>91</v>
      </c>
      <c r="AV187" s="11" t="s">
        <v>91</v>
      </c>
      <c r="AW187" s="11" t="s">
        <v>29</v>
      </c>
      <c r="AX187" s="11" t="s">
        <v>72</v>
      </c>
      <c r="AY187" s="154" t="s">
        <v>207</v>
      </c>
    </row>
    <row r="188" spans="2:65" s="11" customFormat="1" x14ac:dyDescent="0.2">
      <c r="B188" s="152"/>
      <c r="D188" s="153" t="s">
        <v>214</v>
      </c>
      <c r="E188" s="154" t="s">
        <v>1</v>
      </c>
      <c r="F188" s="155" t="s">
        <v>2942</v>
      </c>
      <c r="H188" s="156">
        <v>940.35599999999999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29</v>
      </c>
      <c r="AX188" s="11" t="s">
        <v>72</v>
      </c>
      <c r="AY188" s="154" t="s">
        <v>207</v>
      </c>
    </row>
    <row r="189" spans="2:65" s="14" customFormat="1" x14ac:dyDescent="0.2">
      <c r="B189" s="178"/>
      <c r="D189" s="153" t="s">
        <v>214</v>
      </c>
      <c r="E189" s="179" t="s">
        <v>1</v>
      </c>
      <c r="F189" s="180" t="s">
        <v>243</v>
      </c>
      <c r="H189" s="181">
        <v>7328.0159999999996</v>
      </c>
      <c r="I189" s="182"/>
      <c r="L189" s="178"/>
      <c r="M189" s="183"/>
      <c r="T189" s="184"/>
      <c r="AT189" s="179" t="s">
        <v>214</v>
      </c>
      <c r="AU189" s="179" t="s">
        <v>91</v>
      </c>
      <c r="AV189" s="14" t="s">
        <v>236</v>
      </c>
      <c r="AW189" s="14" t="s">
        <v>29</v>
      </c>
      <c r="AX189" s="14" t="s">
        <v>80</v>
      </c>
      <c r="AY189" s="179" t="s">
        <v>207</v>
      </c>
    </row>
    <row r="190" spans="2:65" s="1" customFormat="1" ht="33" customHeight="1" x14ac:dyDescent="0.2">
      <c r="B190" s="137"/>
      <c r="C190" s="138" t="s">
        <v>381</v>
      </c>
      <c r="D190" s="197" t="s">
        <v>208</v>
      </c>
      <c r="E190" s="139" t="s">
        <v>965</v>
      </c>
      <c r="F190" s="140" t="s">
        <v>966</v>
      </c>
      <c r="G190" s="141" t="s">
        <v>269</v>
      </c>
      <c r="H190" s="142">
        <v>511.52</v>
      </c>
      <c r="I190" s="143"/>
      <c r="J190" s="144">
        <f>ROUND(I190*H190,2)</f>
        <v>0</v>
      </c>
      <c r="K190" s="145"/>
      <c r="L190" s="32"/>
      <c r="M190" s="146" t="s">
        <v>1</v>
      </c>
      <c r="N190" s="147" t="s">
        <v>38</v>
      </c>
      <c r="P190" s="148">
        <f>O190*H190</f>
        <v>0</v>
      </c>
      <c r="Q190" s="148">
        <v>0</v>
      </c>
      <c r="R190" s="148">
        <f>Q190*H190</f>
        <v>0</v>
      </c>
      <c r="S190" s="148">
        <v>0</v>
      </c>
      <c r="T190" s="149">
        <f>S190*H190</f>
        <v>0</v>
      </c>
      <c r="AR190" s="150" t="s">
        <v>236</v>
      </c>
      <c r="AT190" s="150" t="s">
        <v>208</v>
      </c>
      <c r="AU190" s="150" t="s">
        <v>91</v>
      </c>
      <c r="AY190" s="17" t="s">
        <v>207</v>
      </c>
      <c r="BE190" s="151">
        <f>IF(N190="základná",J190,0)</f>
        <v>0</v>
      </c>
      <c r="BF190" s="151">
        <f>IF(N190="znížená",J190,0)</f>
        <v>0</v>
      </c>
      <c r="BG190" s="151">
        <f>IF(N190="zákl. prenesená",J190,0)</f>
        <v>0</v>
      </c>
      <c r="BH190" s="151">
        <f>IF(N190="zníž. prenesená",J190,0)</f>
        <v>0</v>
      </c>
      <c r="BI190" s="151">
        <f>IF(N190="nulová",J190,0)</f>
        <v>0</v>
      </c>
      <c r="BJ190" s="17" t="s">
        <v>91</v>
      </c>
      <c r="BK190" s="151">
        <f>ROUND(I190*H190,2)</f>
        <v>0</v>
      </c>
      <c r="BL190" s="17" t="s">
        <v>236</v>
      </c>
      <c r="BM190" s="150" t="s">
        <v>2943</v>
      </c>
    </row>
    <row r="191" spans="2:65" s="1" customFormat="1" ht="19.2" x14ac:dyDescent="0.2">
      <c r="B191" s="32"/>
      <c r="D191" s="153" t="s">
        <v>220</v>
      </c>
      <c r="F191" s="160" t="s">
        <v>968</v>
      </c>
      <c r="I191" s="161"/>
      <c r="L191" s="32"/>
      <c r="M191" s="162"/>
      <c r="T191" s="59"/>
      <c r="AT191" s="17" t="s">
        <v>220</v>
      </c>
      <c r="AU191" s="17" t="s">
        <v>91</v>
      </c>
    </row>
    <row r="192" spans="2:65" s="11" customFormat="1" ht="20.399999999999999" x14ac:dyDescent="0.2">
      <c r="B192" s="152"/>
      <c r="D192" s="153" t="s">
        <v>214</v>
      </c>
      <c r="E192" s="154" t="s">
        <v>1</v>
      </c>
      <c r="F192" s="155" t="s">
        <v>2944</v>
      </c>
      <c r="H192" s="156">
        <v>375.26</v>
      </c>
      <c r="I192" s="157"/>
      <c r="L192" s="152"/>
      <c r="M192" s="158"/>
      <c r="T192" s="159"/>
      <c r="AT192" s="154" t="s">
        <v>214</v>
      </c>
      <c r="AU192" s="154" t="s">
        <v>91</v>
      </c>
      <c r="AV192" s="11" t="s">
        <v>91</v>
      </c>
      <c r="AW192" s="11" t="s">
        <v>29</v>
      </c>
      <c r="AX192" s="11" t="s">
        <v>72</v>
      </c>
      <c r="AY192" s="154" t="s">
        <v>207</v>
      </c>
    </row>
    <row r="193" spans="2:65" s="11" customFormat="1" x14ac:dyDescent="0.2">
      <c r="B193" s="152"/>
      <c r="D193" s="153" t="s">
        <v>214</v>
      </c>
      <c r="E193" s="154" t="s">
        <v>1</v>
      </c>
      <c r="F193" s="155" t="s">
        <v>2945</v>
      </c>
      <c r="H193" s="156">
        <v>136.26</v>
      </c>
      <c r="I193" s="157"/>
      <c r="L193" s="152"/>
      <c r="M193" s="158"/>
      <c r="T193" s="159"/>
      <c r="AT193" s="154" t="s">
        <v>214</v>
      </c>
      <c r="AU193" s="154" t="s">
        <v>91</v>
      </c>
      <c r="AV193" s="11" t="s">
        <v>91</v>
      </c>
      <c r="AW193" s="11" t="s">
        <v>29</v>
      </c>
      <c r="AX193" s="11" t="s">
        <v>72</v>
      </c>
      <c r="AY193" s="154" t="s">
        <v>207</v>
      </c>
    </row>
    <row r="194" spans="2:65" s="14" customFormat="1" x14ac:dyDescent="0.2">
      <c r="B194" s="178"/>
      <c r="D194" s="153" t="s">
        <v>214</v>
      </c>
      <c r="E194" s="179" t="s">
        <v>1</v>
      </c>
      <c r="F194" s="180" t="s">
        <v>243</v>
      </c>
      <c r="H194" s="181">
        <v>511.52</v>
      </c>
      <c r="I194" s="182"/>
      <c r="L194" s="178"/>
      <c r="M194" s="183"/>
      <c r="T194" s="184"/>
      <c r="AT194" s="179" t="s">
        <v>214</v>
      </c>
      <c r="AU194" s="179" t="s">
        <v>91</v>
      </c>
      <c r="AV194" s="14" t="s">
        <v>236</v>
      </c>
      <c r="AW194" s="14" t="s">
        <v>29</v>
      </c>
      <c r="AX194" s="14" t="s">
        <v>80</v>
      </c>
      <c r="AY194" s="179" t="s">
        <v>207</v>
      </c>
    </row>
    <row r="195" spans="2:65" s="1" customFormat="1" ht="16.5" customHeight="1" x14ac:dyDescent="0.2">
      <c r="B195" s="137"/>
      <c r="C195" s="206" t="s">
        <v>7</v>
      </c>
      <c r="D195" s="219" t="s">
        <v>742</v>
      </c>
      <c r="E195" s="207" t="s">
        <v>765</v>
      </c>
      <c r="F195" s="208" t="s">
        <v>766</v>
      </c>
      <c r="G195" s="209" t="s">
        <v>269</v>
      </c>
      <c r="H195" s="210">
        <v>136.26</v>
      </c>
      <c r="I195" s="211"/>
      <c r="J195" s="212">
        <f>ROUND(I195*H195,2)</f>
        <v>0</v>
      </c>
      <c r="K195" s="213"/>
      <c r="L195" s="214"/>
      <c r="M195" s="215" t="s">
        <v>1</v>
      </c>
      <c r="N195" s="216" t="s">
        <v>38</v>
      </c>
      <c r="P195" s="148">
        <f>O195*H195</f>
        <v>0</v>
      </c>
      <c r="Q195" s="148">
        <v>2.2599999999999998</v>
      </c>
      <c r="R195" s="148">
        <f>Q195*H195</f>
        <v>307.94759999999997</v>
      </c>
      <c r="S195" s="148">
        <v>0</v>
      </c>
      <c r="T195" s="149">
        <f>S195*H195</f>
        <v>0</v>
      </c>
      <c r="AR195" s="150" t="s">
        <v>320</v>
      </c>
      <c r="AT195" s="150" t="s">
        <v>742</v>
      </c>
      <c r="AU195" s="150" t="s">
        <v>91</v>
      </c>
      <c r="AY195" s="17" t="s">
        <v>207</v>
      </c>
      <c r="BE195" s="151">
        <f>IF(N195="základná",J195,0)</f>
        <v>0</v>
      </c>
      <c r="BF195" s="151">
        <f>IF(N195="znížená",J195,0)</f>
        <v>0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7" t="s">
        <v>91</v>
      </c>
      <c r="BK195" s="151">
        <f>ROUND(I195*H195,2)</f>
        <v>0</v>
      </c>
      <c r="BL195" s="17" t="s">
        <v>236</v>
      </c>
      <c r="BM195" s="150" t="s">
        <v>2946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2947</v>
      </c>
      <c r="H196" s="156">
        <v>136.26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80</v>
      </c>
      <c r="AY196" s="154" t="s">
        <v>207</v>
      </c>
    </row>
    <row r="197" spans="2:65" s="1" customFormat="1" ht="21.75" customHeight="1" x14ac:dyDescent="0.2">
      <c r="B197" s="137"/>
      <c r="C197" s="138" t="s">
        <v>388</v>
      </c>
      <c r="D197" s="138" t="s">
        <v>208</v>
      </c>
      <c r="E197" s="139" t="s">
        <v>1262</v>
      </c>
      <c r="F197" s="140" t="s">
        <v>1263</v>
      </c>
      <c r="G197" s="141" t="s">
        <v>235</v>
      </c>
      <c r="H197" s="142">
        <v>5030.7</v>
      </c>
      <c r="I197" s="143"/>
      <c r="J197" s="144">
        <f>ROUND(I197*H197,2)</f>
        <v>0</v>
      </c>
      <c r="K197" s="145"/>
      <c r="L197" s="32"/>
      <c r="M197" s="146" t="s">
        <v>1</v>
      </c>
      <c r="N197" s="147" t="s">
        <v>38</v>
      </c>
      <c r="P197" s="148">
        <f>O197*H197</f>
        <v>0</v>
      </c>
      <c r="Q197" s="148">
        <v>0</v>
      </c>
      <c r="R197" s="148">
        <f>Q197*H197</f>
        <v>0</v>
      </c>
      <c r="S197" s="148">
        <v>0</v>
      </c>
      <c r="T197" s="149">
        <f>S197*H197</f>
        <v>0</v>
      </c>
      <c r="AR197" s="150" t="s">
        <v>236</v>
      </c>
      <c r="AT197" s="150" t="s">
        <v>208</v>
      </c>
      <c r="AU197" s="150" t="s">
        <v>91</v>
      </c>
      <c r="AY197" s="17" t="s">
        <v>207</v>
      </c>
      <c r="BE197" s="151">
        <f>IF(N197="základná",J197,0)</f>
        <v>0</v>
      </c>
      <c r="BF197" s="151">
        <f>IF(N197="znížená",J197,0)</f>
        <v>0</v>
      </c>
      <c r="BG197" s="151">
        <f>IF(N197="zákl. prenesená",J197,0)</f>
        <v>0</v>
      </c>
      <c r="BH197" s="151">
        <f>IF(N197="zníž. prenesená",J197,0)</f>
        <v>0</v>
      </c>
      <c r="BI197" s="151">
        <f>IF(N197="nulová",J197,0)</f>
        <v>0</v>
      </c>
      <c r="BJ197" s="17" t="s">
        <v>91</v>
      </c>
      <c r="BK197" s="151">
        <f>ROUND(I197*H197,2)</f>
        <v>0</v>
      </c>
      <c r="BL197" s="17" t="s">
        <v>236</v>
      </c>
      <c r="BM197" s="150" t="s">
        <v>2948</v>
      </c>
    </row>
    <row r="198" spans="2:65" s="11" customFormat="1" x14ac:dyDescent="0.2">
      <c r="B198" s="152"/>
      <c r="D198" s="153" t="s">
        <v>214</v>
      </c>
      <c r="E198" s="154" t="s">
        <v>1</v>
      </c>
      <c r="F198" s="155" t="s">
        <v>2949</v>
      </c>
      <c r="H198" s="156">
        <v>5030.7</v>
      </c>
      <c r="I198" s="157"/>
      <c r="L198" s="152"/>
      <c r="M198" s="158"/>
      <c r="T198" s="159"/>
      <c r="AT198" s="154" t="s">
        <v>214</v>
      </c>
      <c r="AU198" s="154" t="s">
        <v>91</v>
      </c>
      <c r="AV198" s="11" t="s">
        <v>91</v>
      </c>
      <c r="AW198" s="11" t="s">
        <v>29</v>
      </c>
      <c r="AX198" s="11" t="s">
        <v>80</v>
      </c>
      <c r="AY198" s="154" t="s">
        <v>207</v>
      </c>
    </row>
    <row r="199" spans="2:65" s="1" customFormat="1" ht="24.15" customHeight="1" x14ac:dyDescent="0.2">
      <c r="B199" s="137"/>
      <c r="C199" s="138" t="s">
        <v>391</v>
      </c>
      <c r="D199" s="193" t="s">
        <v>208</v>
      </c>
      <c r="E199" s="139" t="s">
        <v>2950</v>
      </c>
      <c r="F199" s="140" t="s">
        <v>2951</v>
      </c>
      <c r="G199" s="141" t="s">
        <v>235</v>
      </c>
      <c r="H199" s="142">
        <v>186.6</v>
      </c>
      <c r="I199" s="143"/>
      <c r="J199" s="144">
        <f>ROUND(I199*H199,2)</f>
        <v>0</v>
      </c>
      <c r="K199" s="145"/>
      <c r="L199" s="32"/>
      <c r="M199" s="146" t="s">
        <v>1</v>
      </c>
      <c r="N199" s="147" t="s">
        <v>38</v>
      </c>
      <c r="P199" s="148">
        <f>O199*H199</f>
        <v>0</v>
      </c>
      <c r="Q199" s="148">
        <v>0</v>
      </c>
      <c r="R199" s="148">
        <f>Q199*H199</f>
        <v>0</v>
      </c>
      <c r="S199" s="148">
        <v>0</v>
      </c>
      <c r="T199" s="149">
        <f>S199*H199</f>
        <v>0</v>
      </c>
      <c r="AR199" s="150" t="s">
        <v>236</v>
      </c>
      <c r="AT199" s="150" t="s">
        <v>208</v>
      </c>
      <c r="AU199" s="150" t="s">
        <v>91</v>
      </c>
      <c r="AY199" s="17" t="s">
        <v>207</v>
      </c>
      <c r="BE199" s="151">
        <f>IF(N199="základná",J199,0)</f>
        <v>0</v>
      </c>
      <c r="BF199" s="151">
        <f>IF(N199="znížená",J199,0)</f>
        <v>0</v>
      </c>
      <c r="BG199" s="151">
        <f>IF(N199="zákl. prenesená",J199,0)</f>
        <v>0</v>
      </c>
      <c r="BH199" s="151">
        <f>IF(N199="zníž. prenesená",J199,0)</f>
        <v>0</v>
      </c>
      <c r="BI199" s="151">
        <f>IF(N199="nulová",J199,0)</f>
        <v>0</v>
      </c>
      <c r="BJ199" s="17" t="s">
        <v>91</v>
      </c>
      <c r="BK199" s="151">
        <f>ROUND(I199*H199,2)</f>
        <v>0</v>
      </c>
      <c r="BL199" s="17" t="s">
        <v>236</v>
      </c>
      <c r="BM199" s="150" t="s">
        <v>2952</v>
      </c>
    </row>
    <row r="200" spans="2:65" s="11" customFormat="1" ht="20.399999999999999" x14ac:dyDescent="0.2">
      <c r="B200" s="152"/>
      <c r="D200" s="153" t="s">
        <v>214</v>
      </c>
      <c r="E200" s="154" t="s">
        <v>1</v>
      </c>
      <c r="F200" s="155" t="s">
        <v>2953</v>
      </c>
      <c r="H200" s="156">
        <v>184.4</v>
      </c>
      <c r="I200" s="157"/>
      <c r="L200" s="152"/>
      <c r="M200" s="158"/>
      <c r="T200" s="159"/>
      <c r="AT200" s="154" t="s">
        <v>214</v>
      </c>
      <c r="AU200" s="154" t="s">
        <v>91</v>
      </c>
      <c r="AV200" s="11" t="s">
        <v>91</v>
      </c>
      <c r="AW200" s="11" t="s">
        <v>29</v>
      </c>
      <c r="AX200" s="11" t="s">
        <v>72</v>
      </c>
      <c r="AY200" s="154" t="s">
        <v>207</v>
      </c>
    </row>
    <row r="201" spans="2:65" s="11" customFormat="1" ht="20.399999999999999" x14ac:dyDescent="0.2">
      <c r="B201" s="152"/>
      <c r="D201" s="153" t="s">
        <v>214</v>
      </c>
      <c r="E201" s="154" t="s">
        <v>1</v>
      </c>
      <c r="F201" s="155" t="s">
        <v>2954</v>
      </c>
      <c r="H201" s="156">
        <v>2.2000000000000002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29</v>
      </c>
      <c r="AX201" s="11" t="s">
        <v>72</v>
      </c>
      <c r="AY201" s="154" t="s">
        <v>207</v>
      </c>
    </row>
    <row r="202" spans="2:65" s="14" customFormat="1" x14ac:dyDescent="0.2">
      <c r="B202" s="178"/>
      <c r="D202" s="153" t="s">
        <v>214</v>
      </c>
      <c r="E202" s="179" t="s">
        <v>1</v>
      </c>
      <c r="F202" s="180" t="s">
        <v>243</v>
      </c>
      <c r="H202" s="181">
        <v>186.6</v>
      </c>
      <c r="I202" s="182"/>
      <c r="L202" s="178"/>
      <c r="M202" s="183"/>
      <c r="T202" s="184"/>
      <c r="AT202" s="179" t="s">
        <v>214</v>
      </c>
      <c r="AU202" s="179" t="s">
        <v>91</v>
      </c>
      <c r="AV202" s="14" t="s">
        <v>236</v>
      </c>
      <c r="AW202" s="14" t="s">
        <v>29</v>
      </c>
      <c r="AX202" s="14" t="s">
        <v>80</v>
      </c>
      <c r="AY202" s="179" t="s">
        <v>207</v>
      </c>
    </row>
    <row r="203" spans="2:65" s="1" customFormat="1" ht="21.75" customHeight="1" x14ac:dyDescent="0.2">
      <c r="B203" s="137"/>
      <c r="C203" s="138" t="s">
        <v>396</v>
      </c>
      <c r="D203" s="193" t="s">
        <v>208</v>
      </c>
      <c r="E203" s="139" t="s">
        <v>977</v>
      </c>
      <c r="F203" s="140" t="s">
        <v>978</v>
      </c>
      <c r="G203" s="141" t="s">
        <v>269</v>
      </c>
      <c r="H203" s="142">
        <v>1833.405</v>
      </c>
      <c r="I203" s="143"/>
      <c r="J203" s="144">
        <f>ROUND(I203*H203,2)</f>
        <v>0</v>
      </c>
      <c r="K203" s="145"/>
      <c r="L203" s="32"/>
      <c r="M203" s="146" t="s">
        <v>1</v>
      </c>
      <c r="N203" s="147" t="s">
        <v>38</v>
      </c>
      <c r="P203" s="148">
        <f>O203*H203</f>
        <v>0</v>
      </c>
      <c r="Q203" s="148">
        <v>0</v>
      </c>
      <c r="R203" s="148">
        <f>Q203*H203</f>
        <v>0</v>
      </c>
      <c r="S203" s="148">
        <v>0</v>
      </c>
      <c r="T203" s="149">
        <f>S203*H203</f>
        <v>0</v>
      </c>
      <c r="AR203" s="150" t="s">
        <v>236</v>
      </c>
      <c r="AT203" s="150" t="s">
        <v>208</v>
      </c>
      <c r="AU203" s="150" t="s">
        <v>91</v>
      </c>
      <c r="AY203" s="17" t="s">
        <v>207</v>
      </c>
      <c r="BE203" s="151">
        <f>IF(N203="základná",J203,0)</f>
        <v>0</v>
      </c>
      <c r="BF203" s="151">
        <f>IF(N203="znížená",J203,0)</f>
        <v>0</v>
      </c>
      <c r="BG203" s="151">
        <f>IF(N203="zákl. prenesená",J203,0)</f>
        <v>0</v>
      </c>
      <c r="BH203" s="151">
        <f>IF(N203="zníž. prenesená",J203,0)</f>
        <v>0</v>
      </c>
      <c r="BI203" s="151">
        <f>IF(N203="nulová",J203,0)</f>
        <v>0</v>
      </c>
      <c r="BJ203" s="17" t="s">
        <v>91</v>
      </c>
      <c r="BK203" s="151">
        <f>ROUND(I203*H203,2)</f>
        <v>0</v>
      </c>
      <c r="BL203" s="17" t="s">
        <v>236</v>
      </c>
      <c r="BM203" s="150" t="s">
        <v>2955</v>
      </c>
    </row>
    <row r="204" spans="2:65" s="1" customFormat="1" ht="19.2" x14ac:dyDescent="0.2">
      <c r="B204" s="32"/>
      <c r="D204" s="153" t="s">
        <v>220</v>
      </c>
      <c r="F204" s="160" t="s">
        <v>1547</v>
      </c>
      <c r="I204" s="161"/>
      <c r="L204" s="32"/>
      <c r="M204" s="162"/>
      <c r="T204" s="59"/>
      <c r="AT204" s="17" t="s">
        <v>220</v>
      </c>
      <c r="AU204" s="17" t="s">
        <v>91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2926</v>
      </c>
      <c r="H205" s="156">
        <v>2254.9450000000002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72</v>
      </c>
      <c r="AY205" s="154" t="s">
        <v>207</v>
      </c>
    </row>
    <row r="206" spans="2:65" s="11" customFormat="1" x14ac:dyDescent="0.2">
      <c r="B206" s="152"/>
      <c r="D206" s="153" t="s">
        <v>214</v>
      </c>
      <c r="E206" s="154" t="s">
        <v>1</v>
      </c>
      <c r="F206" s="155" t="s">
        <v>2927</v>
      </c>
      <c r="H206" s="156">
        <v>-37.32</v>
      </c>
      <c r="I206" s="157"/>
      <c r="L206" s="152"/>
      <c r="M206" s="158"/>
      <c r="T206" s="159"/>
      <c r="AT206" s="154" t="s">
        <v>214</v>
      </c>
      <c r="AU206" s="154" t="s">
        <v>91</v>
      </c>
      <c r="AV206" s="11" t="s">
        <v>91</v>
      </c>
      <c r="AW206" s="11" t="s">
        <v>29</v>
      </c>
      <c r="AX206" s="11" t="s">
        <v>72</v>
      </c>
      <c r="AY206" s="154" t="s">
        <v>207</v>
      </c>
    </row>
    <row r="207" spans="2:65" s="11" customFormat="1" x14ac:dyDescent="0.2">
      <c r="B207" s="152"/>
      <c r="D207" s="153" t="s">
        <v>214</v>
      </c>
      <c r="E207" s="154" t="s">
        <v>1</v>
      </c>
      <c r="F207" s="155" t="s">
        <v>2928</v>
      </c>
      <c r="H207" s="156">
        <v>-384.22</v>
      </c>
      <c r="I207" s="157"/>
      <c r="L207" s="152"/>
      <c r="M207" s="158"/>
      <c r="T207" s="159"/>
      <c r="AT207" s="154" t="s">
        <v>214</v>
      </c>
      <c r="AU207" s="154" t="s">
        <v>91</v>
      </c>
      <c r="AV207" s="11" t="s">
        <v>91</v>
      </c>
      <c r="AW207" s="11" t="s">
        <v>29</v>
      </c>
      <c r="AX207" s="11" t="s">
        <v>72</v>
      </c>
      <c r="AY207" s="154" t="s">
        <v>207</v>
      </c>
    </row>
    <row r="208" spans="2:65" s="14" customFormat="1" x14ac:dyDescent="0.2">
      <c r="B208" s="178"/>
      <c r="D208" s="153" t="s">
        <v>214</v>
      </c>
      <c r="E208" s="179" t="s">
        <v>1</v>
      </c>
      <c r="F208" s="180" t="s">
        <v>1207</v>
      </c>
      <c r="H208" s="181">
        <v>1833.405</v>
      </c>
      <c r="I208" s="182"/>
      <c r="L208" s="178"/>
      <c r="M208" s="183"/>
      <c r="T208" s="184"/>
      <c r="AT208" s="179" t="s">
        <v>214</v>
      </c>
      <c r="AU208" s="179" t="s">
        <v>91</v>
      </c>
      <c r="AV208" s="14" t="s">
        <v>236</v>
      </c>
      <c r="AW208" s="14" t="s">
        <v>29</v>
      </c>
      <c r="AX208" s="14" t="s">
        <v>80</v>
      </c>
      <c r="AY208" s="179" t="s">
        <v>207</v>
      </c>
    </row>
    <row r="209" spans="2:65" s="10" customFormat="1" ht="22.8" customHeight="1" x14ac:dyDescent="0.25">
      <c r="B209" s="127"/>
      <c r="D209" s="128" t="s">
        <v>71</v>
      </c>
      <c r="E209" s="170" t="s">
        <v>275</v>
      </c>
      <c r="F209" s="170" t="s">
        <v>796</v>
      </c>
      <c r="I209" s="130"/>
      <c r="J209" s="171">
        <f>BK209</f>
        <v>0</v>
      </c>
      <c r="L209" s="127"/>
      <c r="M209" s="132"/>
      <c r="P209" s="133">
        <f>SUM(P210:P239)</f>
        <v>0</v>
      </c>
      <c r="R209" s="133">
        <f>SUM(R210:R239)</f>
        <v>1.6131440000000001</v>
      </c>
      <c r="T209" s="134">
        <f>SUM(T210:T239)</f>
        <v>0</v>
      </c>
      <c r="AR209" s="128" t="s">
        <v>80</v>
      </c>
      <c r="AT209" s="135" t="s">
        <v>71</v>
      </c>
      <c r="AU209" s="135" t="s">
        <v>80</v>
      </c>
      <c r="AY209" s="128" t="s">
        <v>207</v>
      </c>
      <c r="BK209" s="136">
        <f>SUM(BK210:BK239)</f>
        <v>0</v>
      </c>
    </row>
    <row r="210" spans="2:65" s="1" customFormat="1" ht="16.5" customHeight="1" x14ac:dyDescent="0.2">
      <c r="B210" s="137"/>
      <c r="C210" s="138" t="s">
        <v>399</v>
      </c>
      <c r="D210" s="197" t="s">
        <v>208</v>
      </c>
      <c r="E210" s="139" t="s">
        <v>797</v>
      </c>
      <c r="F210" s="140" t="s">
        <v>798</v>
      </c>
      <c r="G210" s="141" t="s">
        <v>410</v>
      </c>
      <c r="H210" s="142">
        <v>343.6</v>
      </c>
      <c r="I210" s="143"/>
      <c r="J210" s="144">
        <f>ROUND(I210*H210,2)</f>
        <v>0</v>
      </c>
      <c r="K210" s="145"/>
      <c r="L210" s="32"/>
      <c r="M210" s="146" t="s">
        <v>1</v>
      </c>
      <c r="N210" s="147" t="s">
        <v>38</v>
      </c>
      <c r="P210" s="148">
        <f>O210*H210</f>
        <v>0</v>
      </c>
      <c r="Q210" s="148">
        <v>7.6999999999999996E-4</v>
      </c>
      <c r="R210" s="148">
        <f>Q210*H210</f>
        <v>0.26457200000000003</v>
      </c>
      <c r="S210" s="148">
        <v>0</v>
      </c>
      <c r="T210" s="149">
        <f>S210*H210</f>
        <v>0</v>
      </c>
      <c r="AR210" s="150" t="s">
        <v>236</v>
      </c>
      <c r="AT210" s="150" t="s">
        <v>208</v>
      </c>
      <c r="AU210" s="150" t="s">
        <v>91</v>
      </c>
      <c r="AY210" s="17" t="s">
        <v>207</v>
      </c>
      <c r="BE210" s="151">
        <f>IF(N210="základná",J210,0)</f>
        <v>0</v>
      </c>
      <c r="BF210" s="151">
        <f>IF(N210="znížená",J210,0)</f>
        <v>0</v>
      </c>
      <c r="BG210" s="151">
        <f>IF(N210="zákl. prenesená",J210,0)</f>
        <v>0</v>
      </c>
      <c r="BH210" s="151">
        <f>IF(N210="zníž. prenesená",J210,0)</f>
        <v>0</v>
      </c>
      <c r="BI210" s="151">
        <f>IF(N210="nulová",J210,0)</f>
        <v>0</v>
      </c>
      <c r="BJ210" s="17" t="s">
        <v>91</v>
      </c>
      <c r="BK210" s="151">
        <f>ROUND(I210*H210,2)</f>
        <v>0</v>
      </c>
      <c r="BL210" s="17" t="s">
        <v>236</v>
      </c>
      <c r="BM210" s="150" t="s">
        <v>2956</v>
      </c>
    </row>
    <row r="211" spans="2:65" s="11" customFormat="1" x14ac:dyDescent="0.2">
      <c r="B211" s="152"/>
      <c r="D211" s="153" t="s">
        <v>214</v>
      </c>
      <c r="E211" s="154" t="s">
        <v>1</v>
      </c>
      <c r="F211" s="155" t="s">
        <v>2957</v>
      </c>
      <c r="H211" s="156">
        <v>72.599999999999994</v>
      </c>
      <c r="I211" s="157"/>
      <c r="L211" s="152"/>
      <c r="M211" s="158"/>
      <c r="T211" s="159"/>
      <c r="AT211" s="154" t="s">
        <v>214</v>
      </c>
      <c r="AU211" s="154" t="s">
        <v>91</v>
      </c>
      <c r="AV211" s="11" t="s">
        <v>91</v>
      </c>
      <c r="AW211" s="11" t="s">
        <v>29</v>
      </c>
      <c r="AX211" s="11" t="s">
        <v>72</v>
      </c>
      <c r="AY211" s="154" t="s">
        <v>207</v>
      </c>
    </row>
    <row r="212" spans="2:65" s="11" customFormat="1" x14ac:dyDescent="0.2">
      <c r="B212" s="152"/>
      <c r="D212" s="153" t="s">
        <v>214</v>
      </c>
      <c r="E212" s="154" t="s">
        <v>1</v>
      </c>
      <c r="F212" s="155" t="s">
        <v>2958</v>
      </c>
      <c r="H212" s="156">
        <v>42</v>
      </c>
      <c r="I212" s="157"/>
      <c r="L212" s="152"/>
      <c r="M212" s="158"/>
      <c r="T212" s="159"/>
      <c r="AT212" s="154" t="s">
        <v>214</v>
      </c>
      <c r="AU212" s="154" t="s">
        <v>91</v>
      </c>
      <c r="AV212" s="11" t="s">
        <v>91</v>
      </c>
      <c r="AW212" s="11" t="s">
        <v>29</v>
      </c>
      <c r="AX212" s="11" t="s">
        <v>72</v>
      </c>
      <c r="AY212" s="154" t="s">
        <v>207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2959</v>
      </c>
      <c r="H213" s="156">
        <v>126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2960</v>
      </c>
      <c r="H214" s="156">
        <v>63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72</v>
      </c>
      <c r="AY214" s="154" t="s">
        <v>207</v>
      </c>
    </row>
    <row r="215" spans="2:65" s="11" customFormat="1" x14ac:dyDescent="0.2">
      <c r="B215" s="152"/>
      <c r="D215" s="153" t="s">
        <v>214</v>
      </c>
      <c r="E215" s="154" t="s">
        <v>1</v>
      </c>
      <c r="F215" s="155" t="s">
        <v>2961</v>
      </c>
      <c r="H215" s="156">
        <v>28</v>
      </c>
      <c r="I215" s="157"/>
      <c r="L215" s="152"/>
      <c r="M215" s="158"/>
      <c r="T215" s="159"/>
      <c r="AT215" s="154" t="s">
        <v>214</v>
      </c>
      <c r="AU215" s="154" t="s">
        <v>91</v>
      </c>
      <c r="AV215" s="11" t="s">
        <v>91</v>
      </c>
      <c r="AW215" s="11" t="s">
        <v>29</v>
      </c>
      <c r="AX215" s="11" t="s">
        <v>72</v>
      </c>
      <c r="AY215" s="154" t="s">
        <v>207</v>
      </c>
    </row>
    <row r="216" spans="2:65" s="11" customFormat="1" x14ac:dyDescent="0.2">
      <c r="B216" s="152"/>
      <c r="D216" s="153" t="s">
        <v>214</v>
      </c>
      <c r="E216" s="154" t="s">
        <v>1</v>
      </c>
      <c r="F216" s="155" t="s">
        <v>2962</v>
      </c>
      <c r="H216" s="156">
        <v>12</v>
      </c>
      <c r="I216" s="157"/>
      <c r="L216" s="152"/>
      <c r="M216" s="158"/>
      <c r="T216" s="159"/>
      <c r="AT216" s="154" t="s">
        <v>214</v>
      </c>
      <c r="AU216" s="154" t="s">
        <v>91</v>
      </c>
      <c r="AV216" s="11" t="s">
        <v>91</v>
      </c>
      <c r="AW216" s="11" t="s">
        <v>29</v>
      </c>
      <c r="AX216" s="11" t="s">
        <v>72</v>
      </c>
      <c r="AY216" s="154" t="s">
        <v>207</v>
      </c>
    </row>
    <row r="217" spans="2:65" s="14" customFormat="1" x14ac:dyDescent="0.2">
      <c r="B217" s="178"/>
      <c r="D217" s="153" t="s">
        <v>214</v>
      </c>
      <c r="E217" s="179" t="s">
        <v>1</v>
      </c>
      <c r="F217" s="180" t="s">
        <v>243</v>
      </c>
      <c r="H217" s="181">
        <v>343.6</v>
      </c>
      <c r="I217" s="182"/>
      <c r="L217" s="178"/>
      <c r="M217" s="183"/>
      <c r="T217" s="184"/>
      <c r="AT217" s="179" t="s">
        <v>214</v>
      </c>
      <c r="AU217" s="179" t="s">
        <v>91</v>
      </c>
      <c r="AV217" s="14" t="s">
        <v>236</v>
      </c>
      <c r="AW217" s="14" t="s">
        <v>29</v>
      </c>
      <c r="AX217" s="14" t="s">
        <v>80</v>
      </c>
      <c r="AY217" s="179" t="s">
        <v>207</v>
      </c>
    </row>
    <row r="218" spans="2:65" s="1" customFormat="1" ht="21.75" customHeight="1" x14ac:dyDescent="0.2">
      <c r="B218" s="137"/>
      <c r="C218" s="138" t="s">
        <v>404</v>
      </c>
      <c r="D218" s="197" t="s">
        <v>208</v>
      </c>
      <c r="E218" s="139" t="s">
        <v>803</v>
      </c>
      <c r="F218" s="140" t="s">
        <v>804</v>
      </c>
      <c r="G218" s="141" t="s">
        <v>410</v>
      </c>
      <c r="H218" s="142">
        <v>163.9</v>
      </c>
      <c r="I218" s="143"/>
      <c r="J218" s="144">
        <f>ROUND(I218*H218,2)</f>
        <v>0</v>
      </c>
      <c r="K218" s="145"/>
      <c r="L218" s="32"/>
      <c r="M218" s="146" t="s">
        <v>1</v>
      </c>
      <c r="N218" s="147" t="s">
        <v>38</v>
      </c>
      <c r="P218" s="148">
        <f>O218*H218</f>
        <v>0</v>
      </c>
      <c r="Q218" s="148">
        <v>1.23E-3</v>
      </c>
      <c r="R218" s="148">
        <f>Q218*H218</f>
        <v>0.201597</v>
      </c>
      <c r="S218" s="148">
        <v>0</v>
      </c>
      <c r="T218" s="149">
        <f>S218*H218</f>
        <v>0</v>
      </c>
      <c r="AR218" s="150" t="s">
        <v>236</v>
      </c>
      <c r="AT218" s="150" t="s">
        <v>208</v>
      </c>
      <c r="AU218" s="150" t="s">
        <v>91</v>
      </c>
      <c r="AY218" s="17" t="s">
        <v>207</v>
      </c>
      <c r="BE218" s="151">
        <f>IF(N218="základná",J218,0)</f>
        <v>0</v>
      </c>
      <c r="BF218" s="151">
        <f>IF(N218="znížená",J218,0)</f>
        <v>0</v>
      </c>
      <c r="BG218" s="151">
        <f>IF(N218="zákl. prenesená",J218,0)</f>
        <v>0</v>
      </c>
      <c r="BH218" s="151">
        <f>IF(N218="zníž. prenesená",J218,0)</f>
        <v>0</v>
      </c>
      <c r="BI218" s="151">
        <f>IF(N218="nulová",J218,0)</f>
        <v>0</v>
      </c>
      <c r="BJ218" s="17" t="s">
        <v>91</v>
      </c>
      <c r="BK218" s="151">
        <f>ROUND(I218*H218,2)</f>
        <v>0</v>
      </c>
      <c r="BL218" s="17" t="s">
        <v>236</v>
      </c>
      <c r="BM218" s="150" t="s">
        <v>2963</v>
      </c>
    </row>
    <row r="219" spans="2:65" s="11" customFormat="1" x14ac:dyDescent="0.2">
      <c r="B219" s="152"/>
      <c r="D219" s="153" t="s">
        <v>214</v>
      </c>
      <c r="E219" s="154" t="s">
        <v>1</v>
      </c>
      <c r="F219" s="155" t="s">
        <v>2964</v>
      </c>
      <c r="H219" s="156">
        <v>38.4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72</v>
      </c>
      <c r="AY219" s="154" t="s">
        <v>207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2965</v>
      </c>
      <c r="H220" s="156">
        <v>25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2966</v>
      </c>
      <c r="H221" s="156">
        <v>16.5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1" customFormat="1" x14ac:dyDescent="0.2">
      <c r="B222" s="152"/>
      <c r="D222" s="153" t="s">
        <v>214</v>
      </c>
      <c r="E222" s="154" t="s">
        <v>1</v>
      </c>
      <c r="F222" s="155" t="s">
        <v>2967</v>
      </c>
      <c r="H222" s="156">
        <v>14</v>
      </c>
      <c r="I222" s="157"/>
      <c r="L222" s="152"/>
      <c r="M222" s="158"/>
      <c r="T222" s="159"/>
      <c r="AT222" s="154" t="s">
        <v>214</v>
      </c>
      <c r="AU222" s="154" t="s">
        <v>91</v>
      </c>
      <c r="AV222" s="11" t="s">
        <v>91</v>
      </c>
      <c r="AW222" s="11" t="s">
        <v>29</v>
      </c>
      <c r="AX222" s="11" t="s">
        <v>72</v>
      </c>
      <c r="AY222" s="154" t="s">
        <v>207</v>
      </c>
    </row>
    <row r="223" spans="2:65" s="11" customFormat="1" x14ac:dyDescent="0.2">
      <c r="B223" s="152"/>
      <c r="D223" s="153" t="s">
        <v>214</v>
      </c>
      <c r="E223" s="154" t="s">
        <v>1</v>
      </c>
      <c r="F223" s="155" t="s">
        <v>1291</v>
      </c>
      <c r="H223" s="156">
        <v>42</v>
      </c>
      <c r="I223" s="157"/>
      <c r="L223" s="152"/>
      <c r="M223" s="158"/>
      <c r="T223" s="159"/>
      <c r="AT223" s="154" t="s">
        <v>214</v>
      </c>
      <c r="AU223" s="154" t="s">
        <v>91</v>
      </c>
      <c r="AV223" s="11" t="s">
        <v>91</v>
      </c>
      <c r="AW223" s="11" t="s">
        <v>29</v>
      </c>
      <c r="AX223" s="11" t="s">
        <v>72</v>
      </c>
      <c r="AY223" s="154" t="s">
        <v>207</v>
      </c>
    </row>
    <row r="224" spans="2:65" s="11" customFormat="1" x14ac:dyDescent="0.2">
      <c r="B224" s="152"/>
      <c r="D224" s="153" t="s">
        <v>214</v>
      </c>
      <c r="E224" s="154" t="s">
        <v>1</v>
      </c>
      <c r="F224" s="155" t="s">
        <v>2968</v>
      </c>
      <c r="H224" s="156">
        <v>28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29</v>
      </c>
      <c r="AX224" s="11" t="s">
        <v>72</v>
      </c>
      <c r="AY224" s="154" t="s">
        <v>207</v>
      </c>
    </row>
    <row r="225" spans="2:65" s="14" customFormat="1" x14ac:dyDescent="0.2">
      <c r="B225" s="178"/>
      <c r="D225" s="153" t="s">
        <v>214</v>
      </c>
      <c r="E225" s="179" t="s">
        <v>1</v>
      </c>
      <c r="F225" s="180" t="s">
        <v>243</v>
      </c>
      <c r="H225" s="181">
        <v>163.9</v>
      </c>
      <c r="I225" s="182"/>
      <c r="L225" s="178"/>
      <c r="M225" s="183"/>
      <c r="T225" s="184"/>
      <c r="AT225" s="179" t="s">
        <v>214</v>
      </c>
      <c r="AU225" s="179" t="s">
        <v>91</v>
      </c>
      <c r="AV225" s="14" t="s">
        <v>236</v>
      </c>
      <c r="AW225" s="14" t="s">
        <v>29</v>
      </c>
      <c r="AX225" s="14" t="s">
        <v>80</v>
      </c>
      <c r="AY225" s="179" t="s">
        <v>207</v>
      </c>
    </row>
    <row r="226" spans="2:65" s="1" customFormat="1" ht="21.75" customHeight="1" x14ac:dyDescent="0.2">
      <c r="B226" s="137"/>
      <c r="C226" s="138" t="s">
        <v>407</v>
      </c>
      <c r="D226" s="197" t="s">
        <v>208</v>
      </c>
      <c r="E226" s="139" t="s">
        <v>807</v>
      </c>
      <c r="F226" s="140" t="s">
        <v>808</v>
      </c>
      <c r="G226" s="141" t="s">
        <v>410</v>
      </c>
      <c r="H226" s="142">
        <v>932.5</v>
      </c>
      <c r="I226" s="143"/>
      <c r="J226" s="144">
        <f>ROUND(I226*H226,2)</f>
        <v>0</v>
      </c>
      <c r="K226" s="145"/>
      <c r="L226" s="32"/>
      <c r="M226" s="146" t="s">
        <v>1</v>
      </c>
      <c r="N226" s="147" t="s">
        <v>38</v>
      </c>
      <c r="P226" s="148">
        <f>O226*H226</f>
        <v>0</v>
      </c>
      <c r="Q226" s="148">
        <v>1.23E-3</v>
      </c>
      <c r="R226" s="148">
        <f>Q226*H226</f>
        <v>1.1469750000000001</v>
      </c>
      <c r="S226" s="148">
        <v>0</v>
      </c>
      <c r="T226" s="149">
        <f>S226*H226</f>
        <v>0</v>
      </c>
      <c r="AR226" s="150" t="s">
        <v>236</v>
      </c>
      <c r="AT226" s="150" t="s">
        <v>208</v>
      </c>
      <c r="AU226" s="150" t="s">
        <v>91</v>
      </c>
      <c r="AY226" s="17" t="s">
        <v>207</v>
      </c>
      <c r="BE226" s="151">
        <f>IF(N226="základná",J226,0)</f>
        <v>0</v>
      </c>
      <c r="BF226" s="151">
        <f>IF(N226="znížená",J226,0)</f>
        <v>0</v>
      </c>
      <c r="BG226" s="151">
        <f>IF(N226="zákl. prenesená",J226,0)</f>
        <v>0</v>
      </c>
      <c r="BH226" s="151">
        <f>IF(N226="zníž. prenesená",J226,0)</f>
        <v>0</v>
      </c>
      <c r="BI226" s="151">
        <f>IF(N226="nulová",J226,0)</f>
        <v>0</v>
      </c>
      <c r="BJ226" s="17" t="s">
        <v>91</v>
      </c>
      <c r="BK226" s="151">
        <f>ROUND(I226*H226,2)</f>
        <v>0</v>
      </c>
      <c r="BL226" s="17" t="s">
        <v>236</v>
      </c>
      <c r="BM226" s="150" t="s">
        <v>2969</v>
      </c>
    </row>
    <row r="227" spans="2:65" s="11" customFormat="1" x14ac:dyDescent="0.2">
      <c r="B227" s="152"/>
      <c r="D227" s="153" t="s">
        <v>214</v>
      </c>
      <c r="E227" s="154" t="s">
        <v>1</v>
      </c>
      <c r="F227" s="155" t="s">
        <v>2970</v>
      </c>
      <c r="H227" s="156">
        <v>96.8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72</v>
      </c>
      <c r="AY227" s="154" t="s">
        <v>207</v>
      </c>
    </row>
    <row r="228" spans="2:65" s="11" customFormat="1" x14ac:dyDescent="0.2">
      <c r="B228" s="152"/>
      <c r="D228" s="153" t="s">
        <v>214</v>
      </c>
      <c r="E228" s="154" t="s">
        <v>1</v>
      </c>
      <c r="F228" s="155" t="s">
        <v>2971</v>
      </c>
      <c r="H228" s="156">
        <v>217.8</v>
      </c>
      <c r="I228" s="157"/>
      <c r="L228" s="152"/>
      <c r="M228" s="158"/>
      <c r="T228" s="159"/>
      <c r="AT228" s="154" t="s">
        <v>214</v>
      </c>
      <c r="AU228" s="154" t="s">
        <v>91</v>
      </c>
      <c r="AV228" s="11" t="s">
        <v>91</v>
      </c>
      <c r="AW228" s="11" t="s">
        <v>29</v>
      </c>
      <c r="AX228" s="11" t="s">
        <v>72</v>
      </c>
      <c r="AY228" s="154" t="s">
        <v>207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2972</v>
      </c>
      <c r="H229" s="156">
        <v>24.2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72</v>
      </c>
      <c r="AY229" s="154" t="s">
        <v>207</v>
      </c>
    </row>
    <row r="230" spans="2:65" s="11" customFormat="1" x14ac:dyDescent="0.2">
      <c r="B230" s="152"/>
      <c r="D230" s="153" t="s">
        <v>214</v>
      </c>
      <c r="E230" s="154" t="s">
        <v>1</v>
      </c>
      <c r="F230" s="155" t="s">
        <v>2973</v>
      </c>
      <c r="H230" s="156">
        <v>19.2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29</v>
      </c>
      <c r="AX230" s="11" t="s">
        <v>72</v>
      </c>
      <c r="AY230" s="154" t="s">
        <v>207</v>
      </c>
    </row>
    <row r="231" spans="2:65" s="11" customFormat="1" x14ac:dyDescent="0.2">
      <c r="B231" s="152"/>
      <c r="D231" s="153" t="s">
        <v>214</v>
      </c>
      <c r="E231" s="154" t="s">
        <v>1</v>
      </c>
      <c r="F231" s="155" t="s">
        <v>2974</v>
      </c>
      <c r="H231" s="156">
        <v>130</v>
      </c>
      <c r="I231" s="157"/>
      <c r="L231" s="152"/>
      <c r="M231" s="158"/>
      <c r="T231" s="159"/>
      <c r="AT231" s="154" t="s">
        <v>214</v>
      </c>
      <c r="AU231" s="154" t="s">
        <v>91</v>
      </c>
      <c r="AV231" s="11" t="s">
        <v>91</v>
      </c>
      <c r="AW231" s="11" t="s">
        <v>29</v>
      </c>
      <c r="AX231" s="11" t="s">
        <v>72</v>
      </c>
      <c r="AY231" s="154" t="s">
        <v>207</v>
      </c>
    </row>
    <row r="232" spans="2:65" s="11" customFormat="1" x14ac:dyDescent="0.2">
      <c r="B232" s="152"/>
      <c r="D232" s="153" t="s">
        <v>214</v>
      </c>
      <c r="E232" s="154" t="s">
        <v>1</v>
      </c>
      <c r="F232" s="155" t="s">
        <v>2975</v>
      </c>
      <c r="H232" s="156">
        <v>33</v>
      </c>
      <c r="I232" s="157"/>
      <c r="L232" s="152"/>
      <c r="M232" s="158"/>
      <c r="T232" s="159"/>
      <c r="AT232" s="154" t="s">
        <v>214</v>
      </c>
      <c r="AU232" s="154" t="s">
        <v>91</v>
      </c>
      <c r="AV232" s="11" t="s">
        <v>91</v>
      </c>
      <c r="AW232" s="11" t="s">
        <v>29</v>
      </c>
      <c r="AX232" s="11" t="s">
        <v>72</v>
      </c>
      <c r="AY232" s="154" t="s">
        <v>207</v>
      </c>
    </row>
    <row r="233" spans="2:65" s="11" customFormat="1" x14ac:dyDescent="0.2">
      <c r="B233" s="152"/>
      <c r="D233" s="153" t="s">
        <v>214</v>
      </c>
      <c r="E233" s="154" t="s">
        <v>1</v>
      </c>
      <c r="F233" s="155" t="s">
        <v>2974</v>
      </c>
      <c r="H233" s="156">
        <v>130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29</v>
      </c>
      <c r="AX233" s="11" t="s">
        <v>72</v>
      </c>
      <c r="AY233" s="154" t="s">
        <v>207</v>
      </c>
    </row>
    <row r="234" spans="2:65" s="11" customFormat="1" x14ac:dyDescent="0.2">
      <c r="B234" s="152"/>
      <c r="D234" s="153" t="s">
        <v>214</v>
      </c>
      <c r="E234" s="154" t="s">
        <v>1</v>
      </c>
      <c r="F234" s="155" t="s">
        <v>2976</v>
      </c>
      <c r="H234" s="156">
        <v>195</v>
      </c>
      <c r="I234" s="157"/>
      <c r="L234" s="152"/>
      <c r="M234" s="158"/>
      <c r="T234" s="159"/>
      <c r="AT234" s="154" t="s">
        <v>214</v>
      </c>
      <c r="AU234" s="154" t="s">
        <v>91</v>
      </c>
      <c r="AV234" s="11" t="s">
        <v>91</v>
      </c>
      <c r="AW234" s="11" t="s">
        <v>29</v>
      </c>
      <c r="AX234" s="11" t="s">
        <v>72</v>
      </c>
      <c r="AY234" s="154" t="s">
        <v>207</v>
      </c>
    </row>
    <row r="235" spans="2:65" s="11" customFormat="1" x14ac:dyDescent="0.2">
      <c r="B235" s="152"/>
      <c r="D235" s="153" t="s">
        <v>214</v>
      </c>
      <c r="E235" s="154" t="s">
        <v>1</v>
      </c>
      <c r="F235" s="155" t="s">
        <v>2977</v>
      </c>
      <c r="H235" s="156">
        <v>18.5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72</v>
      </c>
      <c r="AY235" s="154" t="s">
        <v>207</v>
      </c>
    </row>
    <row r="236" spans="2:65" s="11" customFormat="1" x14ac:dyDescent="0.2">
      <c r="B236" s="152"/>
      <c r="D236" s="153" t="s">
        <v>214</v>
      </c>
      <c r="E236" s="154" t="s">
        <v>1</v>
      </c>
      <c r="F236" s="155" t="s">
        <v>2978</v>
      </c>
      <c r="H236" s="156">
        <v>14</v>
      </c>
      <c r="I236" s="157"/>
      <c r="L236" s="152"/>
      <c r="M236" s="158"/>
      <c r="T236" s="159"/>
      <c r="AT236" s="154" t="s">
        <v>214</v>
      </c>
      <c r="AU236" s="154" t="s">
        <v>91</v>
      </c>
      <c r="AV236" s="11" t="s">
        <v>91</v>
      </c>
      <c r="AW236" s="11" t="s">
        <v>29</v>
      </c>
      <c r="AX236" s="11" t="s">
        <v>72</v>
      </c>
      <c r="AY236" s="154" t="s">
        <v>207</v>
      </c>
    </row>
    <row r="237" spans="2:65" s="11" customFormat="1" x14ac:dyDescent="0.2">
      <c r="B237" s="152"/>
      <c r="D237" s="153" t="s">
        <v>214</v>
      </c>
      <c r="E237" s="154" t="s">
        <v>1</v>
      </c>
      <c r="F237" s="155" t="s">
        <v>2979</v>
      </c>
      <c r="H237" s="156">
        <v>33</v>
      </c>
      <c r="I237" s="157"/>
      <c r="L237" s="152"/>
      <c r="M237" s="158"/>
      <c r="T237" s="159"/>
      <c r="AT237" s="154" t="s">
        <v>214</v>
      </c>
      <c r="AU237" s="154" t="s">
        <v>91</v>
      </c>
      <c r="AV237" s="11" t="s">
        <v>91</v>
      </c>
      <c r="AW237" s="11" t="s">
        <v>29</v>
      </c>
      <c r="AX237" s="11" t="s">
        <v>72</v>
      </c>
      <c r="AY237" s="154" t="s">
        <v>207</v>
      </c>
    </row>
    <row r="238" spans="2:65" s="11" customFormat="1" x14ac:dyDescent="0.2">
      <c r="B238" s="152"/>
      <c r="D238" s="153" t="s">
        <v>214</v>
      </c>
      <c r="E238" s="154" t="s">
        <v>1</v>
      </c>
      <c r="F238" s="155" t="s">
        <v>2980</v>
      </c>
      <c r="H238" s="156">
        <v>21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72</v>
      </c>
      <c r="AY238" s="154" t="s">
        <v>207</v>
      </c>
    </row>
    <row r="239" spans="2:65" s="14" customFormat="1" x14ac:dyDescent="0.2">
      <c r="B239" s="178"/>
      <c r="D239" s="153" t="s">
        <v>214</v>
      </c>
      <c r="E239" s="179" t="s">
        <v>1</v>
      </c>
      <c r="F239" s="180" t="s">
        <v>243</v>
      </c>
      <c r="H239" s="181">
        <v>932.5</v>
      </c>
      <c r="I239" s="182"/>
      <c r="L239" s="178"/>
      <c r="M239" s="183"/>
      <c r="T239" s="184"/>
      <c r="AT239" s="179" t="s">
        <v>214</v>
      </c>
      <c r="AU239" s="179" t="s">
        <v>91</v>
      </c>
      <c r="AV239" s="14" t="s">
        <v>236</v>
      </c>
      <c r="AW239" s="14" t="s">
        <v>29</v>
      </c>
      <c r="AX239" s="14" t="s">
        <v>80</v>
      </c>
      <c r="AY239" s="179" t="s">
        <v>207</v>
      </c>
    </row>
    <row r="240" spans="2:65" s="10" customFormat="1" ht="22.8" customHeight="1" x14ac:dyDescent="0.25">
      <c r="B240" s="127"/>
      <c r="D240" s="128" t="s">
        <v>71</v>
      </c>
      <c r="E240" s="170" t="s">
        <v>206</v>
      </c>
      <c r="F240" s="170" t="s">
        <v>811</v>
      </c>
      <c r="I240" s="130"/>
      <c r="J240" s="171">
        <f>BK240</f>
        <v>0</v>
      </c>
      <c r="L240" s="127"/>
      <c r="M240" s="132"/>
      <c r="P240" s="133">
        <f>SUM(P241:P273)</f>
        <v>0</v>
      </c>
      <c r="R240" s="133">
        <f>SUM(R241:R273)</f>
        <v>4187.1391217999999</v>
      </c>
      <c r="T240" s="134">
        <f>SUM(T241:T273)</f>
        <v>0</v>
      </c>
      <c r="AR240" s="128" t="s">
        <v>80</v>
      </c>
      <c r="AT240" s="135" t="s">
        <v>71</v>
      </c>
      <c r="AU240" s="135" t="s">
        <v>80</v>
      </c>
      <c r="AY240" s="128" t="s">
        <v>207</v>
      </c>
      <c r="BK240" s="136">
        <f>SUM(BK241:BK273)</f>
        <v>0</v>
      </c>
    </row>
    <row r="241" spans="2:65" s="1" customFormat="1" ht="24.15" customHeight="1" x14ac:dyDescent="0.2">
      <c r="B241" s="137"/>
      <c r="C241" s="138" t="s">
        <v>413</v>
      </c>
      <c r="D241" s="138" t="s">
        <v>208</v>
      </c>
      <c r="E241" s="139" t="s">
        <v>2981</v>
      </c>
      <c r="F241" s="140" t="s">
        <v>2982</v>
      </c>
      <c r="G241" s="141" t="s">
        <v>269</v>
      </c>
      <c r="H241" s="142">
        <v>155.69999999999999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38</v>
      </c>
      <c r="P241" s="148">
        <f>O241*H241</f>
        <v>0</v>
      </c>
      <c r="Q241" s="148">
        <v>0</v>
      </c>
      <c r="R241" s="148">
        <f>Q241*H241</f>
        <v>0</v>
      </c>
      <c r="S241" s="148">
        <v>0</v>
      </c>
      <c r="T241" s="149">
        <f>S241*H241</f>
        <v>0</v>
      </c>
      <c r="AR241" s="150" t="s">
        <v>236</v>
      </c>
      <c r="AT241" s="150" t="s">
        <v>208</v>
      </c>
      <c r="AU241" s="150" t="s">
        <v>91</v>
      </c>
      <c r="AY241" s="17" t="s">
        <v>207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91</v>
      </c>
      <c r="BK241" s="151">
        <f>ROUND(I241*H241,2)</f>
        <v>0</v>
      </c>
      <c r="BL241" s="17" t="s">
        <v>236</v>
      </c>
      <c r="BM241" s="150" t="s">
        <v>2983</v>
      </c>
    </row>
    <row r="242" spans="2:65" s="11" customFormat="1" ht="20.399999999999999" x14ac:dyDescent="0.2">
      <c r="B242" s="152"/>
      <c r="D242" s="153" t="s">
        <v>214</v>
      </c>
      <c r="E242" s="154" t="s">
        <v>1</v>
      </c>
      <c r="F242" s="155" t="s">
        <v>2984</v>
      </c>
      <c r="H242" s="156">
        <v>155.69999999999999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24.15" customHeight="1" x14ac:dyDescent="0.2">
      <c r="B243" s="137"/>
      <c r="C243" s="138" t="s">
        <v>430</v>
      </c>
      <c r="D243" s="196" t="s">
        <v>208</v>
      </c>
      <c r="E243" s="139" t="s">
        <v>812</v>
      </c>
      <c r="F243" s="140" t="s">
        <v>813</v>
      </c>
      <c r="G243" s="141" t="s">
        <v>235</v>
      </c>
      <c r="H243" s="142">
        <v>3689.7750000000001</v>
      </c>
      <c r="I243" s="143"/>
      <c r="J243" s="144">
        <f>ROUND(I243*H243,2)</f>
        <v>0</v>
      </c>
      <c r="K243" s="145"/>
      <c r="L243" s="32"/>
      <c r="M243" s="146" t="s">
        <v>1</v>
      </c>
      <c r="N243" s="147" t="s">
        <v>38</v>
      </c>
      <c r="P243" s="148">
        <f>O243*H243</f>
        <v>0</v>
      </c>
      <c r="Q243" s="148">
        <v>0.46</v>
      </c>
      <c r="R243" s="148">
        <f>Q243*H243</f>
        <v>1697.2965000000002</v>
      </c>
      <c r="S243" s="148">
        <v>0</v>
      </c>
      <c r="T243" s="149">
        <f>S243*H243</f>
        <v>0</v>
      </c>
      <c r="AR243" s="150" t="s">
        <v>236</v>
      </c>
      <c r="AT243" s="150" t="s">
        <v>208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2985</v>
      </c>
    </row>
    <row r="244" spans="2:65" s="11" customFormat="1" x14ac:dyDescent="0.2">
      <c r="B244" s="152"/>
      <c r="D244" s="153" t="s">
        <v>214</v>
      </c>
      <c r="E244" s="154" t="s">
        <v>1</v>
      </c>
      <c r="F244" s="155" t="s">
        <v>2986</v>
      </c>
      <c r="H244" s="156">
        <v>2937.1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29</v>
      </c>
      <c r="AX244" s="11" t="s">
        <v>72</v>
      </c>
      <c r="AY244" s="154" t="s">
        <v>207</v>
      </c>
    </row>
    <row r="245" spans="2:65" s="11" customFormat="1" x14ac:dyDescent="0.2">
      <c r="B245" s="152"/>
      <c r="D245" s="153" t="s">
        <v>214</v>
      </c>
      <c r="E245" s="154" t="s">
        <v>1</v>
      </c>
      <c r="F245" s="155" t="s">
        <v>2987</v>
      </c>
      <c r="H245" s="156">
        <v>271.39999999999998</v>
      </c>
      <c r="I245" s="157"/>
      <c r="L245" s="152"/>
      <c r="M245" s="158"/>
      <c r="T245" s="159"/>
      <c r="AT245" s="154" t="s">
        <v>214</v>
      </c>
      <c r="AU245" s="154" t="s">
        <v>91</v>
      </c>
      <c r="AV245" s="11" t="s">
        <v>91</v>
      </c>
      <c r="AW245" s="11" t="s">
        <v>29</v>
      </c>
      <c r="AX245" s="11" t="s">
        <v>72</v>
      </c>
      <c r="AY245" s="154" t="s">
        <v>207</v>
      </c>
    </row>
    <row r="246" spans="2:65" s="14" customFormat="1" x14ac:dyDescent="0.2">
      <c r="B246" s="178"/>
      <c r="D246" s="153" t="s">
        <v>214</v>
      </c>
      <c r="E246" s="179" t="s">
        <v>1</v>
      </c>
      <c r="F246" s="180" t="s">
        <v>243</v>
      </c>
      <c r="H246" s="181">
        <v>3208.5</v>
      </c>
      <c r="I246" s="182"/>
      <c r="L246" s="178"/>
      <c r="M246" s="183"/>
      <c r="T246" s="184"/>
      <c r="AT246" s="179" t="s">
        <v>214</v>
      </c>
      <c r="AU246" s="179" t="s">
        <v>91</v>
      </c>
      <c r="AV246" s="14" t="s">
        <v>236</v>
      </c>
      <c r="AW246" s="14" t="s">
        <v>29</v>
      </c>
      <c r="AX246" s="14" t="s">
        <v>80</v>
      </c>
      <c r="AY246" s="179" t="s">
        <v>207</v>
      </c>
    </row>
    <row r="247" spans="2:65" s="11" customFormat="1" x14ac:dyDescent="0.2">
      <c r="B247" s="152"/>
      <c r="D247" s="153" t="s">
        <v>214</v>
      </c>
      <c r="F247" s="155" t="s">
        <v>2988</v>
      </c>
      <c r="H247" s="156">
        <v>3689.7750000000001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3</v>
      </c>
      <c r="AX247" s="11" t="s">
        <v>80</v>
      </c>
      <c r="AY247" s="154" t="s">
        <v>207</v>
      </c>
    </row>
    <row r="248" spans="2:65" s="1" customFormat="1" ht="37.799999999999997" customHeight="1" x14ac:dyDescent="0.2">
      <c r="B248" s="137"/>
      <c r="C248" s="138" t="s">
        <v>436</v>
      </c>
      <c r="D248" s="196" t="s">
        <v>208</v>
      </c>
      <c r="E248" s="139" t="s">
        <v>2989</v>
      </c>
      <c r="F248" s="140" t="s">
        <v>2990</v>
      </c>
      <c r="G248" s="141" t="s">
        <v>235</v>
      </c>
      <c r="H248" s="142">
        <v>3465.18</v>
      </c>
      <c r="I248" s="143"/>
      <c r="J248" s="144">
        <f>ROUND(I248*H248,2)</f>
        <v>0</v>
      </c>
      <c r="K248" s="145"/>
      <c r="L248" s="32"/>
      <c r="M248" s="146" t="s">
        <v>1</v>
      </c>
      <c r="N248" s="147" t="s">
        <v>38</v>
      </c>
      <c r="P248" s="148">
        <f>O248*H248</f>
        <v>0</v>
      </c>
      <c r="Q248" s="148">
        <v>0.42405999999999999</v>
      </c>
      <c r="R248" s="148">
        <f>Q248*H248</f>
        <v>1469.4442308</v>
      </c>
      <c r="S248" s="148">
        <v>0</v>
      </c>
      <c r="T248" s="149">
        <f>S248*H248</f>
        <v>0</v>
      </c>
      <c r="AR248" s="150" t="s">
        <v>236</v>
      </c>
      <c r="AT248" s="150" t="s">
        <v>208</v>
      </c>
      <c r="AU248" s="150" t="s">
        <v>91</v>
      </c>
      <c r="AY248" s="17" t="s">
        <v>207</v>
      </c>
      <c r="BE248" s="151">
        <f>IF(N248="základná",J248,0)</f>
        <v>0</v>
      </c>
      <c r="BF248" s="151">
        <f>IF(N248="znížená",J248,0)</f>
        <v>0</v>
      </c>
      <c r="BG248" s="151">
        <f>IF(N248="zákl. prenesená",J248,0)</f>
        <v>0</v>
      </c>
      <c r="BH248" s="151">
        <f>IF(N248="zníž. prenesená",J248,0)</f>
        <v>0</v>
      </c>
      <c r="BI248" s="151">
        <f>IF(N248="nulová",J248,0)</f>
        <v>0</v>
      </c>
      <c r="BJ248" s="17" t="s">
        <v>91</v>
      </c>
      <c r="BK248" s="151">
        <f>ROUND(I248*H248,2)</f>
        <v>0</v>
      </c>
      <c r="BL248" s="17" t="s">
        <v>236</v>
      </c>
      <c r="BM248" s="150" t="s">
        <v>2991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2986</v>
      </c>
      <c r="H249" s="156">
        <v>2937.1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72</v>
      </c>
      <c r="AY249" s="154" t="s">
        <v>207</v>
      </c>
    </row>
    <row r="250" spans="2:65" s="11" customFormat="1" x14ac:dyDescent="0.2">
      <c r="B250" s="152"/>
      <c r="D250" s="153" t="s">
        <v>214</v>
      </c>
      <c r="E250" s="154" t="s">
        <v>1</v>
      </c>
      <c r="F250" s="155" t="s">
        <v>2987</v>
      </c>
      <c r="H250" s="156">
        <v>271.39999999999998</v>
      </c>
      <c r="I250" s="157"/>
      <c r="L250" s="152"/>
      <c r="M250" s="158"/>
      <c r="T250" s="159"/>
      <c r="AT250" s="154" t="s">
        <v>214</v>
      </c>
      <c r="AU250" s="154" t="s">
        <v>91</v>
      </c>
      <c r="AV250" s="11" t="s">
        <v>91</v>
      </c>
      <c r="AW250" s="11" t="s">
        <v>29</v>
      </c>
      <c r="AX250" s="11" t="s">
        <v>72</v>
      </c>
      <c r="AY250" s="154" t="s">
        <v>207</v>
      </c>
    </row>
    <row r="251" spans="2:65" s="14" customFormat="1" x14ac:dyDescent="0.2">
      <c r="B251" s="178"/>
      <c r="D251" s="153" t="s">
        <v>214</v>
      </c>
      <c r="E251" s="179" t="s">
        <v>1</v>
      </c>
      <c r="F251" s="180" t="s">
        <v>243</v>
      </c>
      <c r="H251" s="181">
        <v>3208.5</v>
      </c>
      <c r="I251" s="182"/>
      <c r="L251" s="178"/>
      <c r="M251" s="183"/>
      <c r="T251" s="184"/>
      <c r="AT251" s="179" t="s">
        <v>214</v>
      </c>
      <c r="AU251" s="179" t="s">
        <v>91</v>
      </c>
      <c r="AV251" s="14" t="s">
        <v>236</v>
      </c>
      <c r="AW251" s="14" t="s">
        <v>29</v>
      </c>
      <c r="AX251" s="14" t="s">
        <v>80</v>
      </c>
      <c r="AY251" s="179" t="s">
        <v>207</v>
      </c>
    </row>
    <row r="252" spans="2:65" s="11" customFormat="1" x14ac:dyDescent="0.2">
      <c r="B252" s="152"/>
      <c r="D252" s="153" t="s">
        <v>214</v>
      </c>
      <c r="F252" s="155" t="s">
        <v>2992</v>
      </c>
      <c r="H252" s="156">
        <v>3465.18</v>
      </c>
      <c r="I252" s="157"/>
      <c r="L252" s="152"/>
      <c r="M252" s="158"/>
      <c r="T252" s="159"/>
      <c r="AT252" s="154" t="s">
        <v>214</v>
      </c>
      <c r="AU252" s="154" t="s">
        <v>91</v>
      </c>
      <c r="AV252" s="11" t="s">
        <v>91</v>
      </c>
      <c r="AW252" s="11" t="s">
        <v>3</v>
      </c>
      <c r="AX252" s="11" t="s">
        <v>80</v>
      </c>
      <c r="AY252" s="154" t="s">
        <v>207</v>
      </c>
    </row>
    <row r="253" spans="2:65" s="1" customFormat="1" ht="33" customHeight="1" x14ac:dyDescent="0.2">
      <c r="B253" s="137"/>
      <c r="C253" s="138" t="s">
        <v>442</v>
      </c>
      <c r="D253" s="196" t="s">
        <v>208</v>
      </c>
      <c r="E253" s="139" t="s">
        <v>829</v>
      </c>
      <c r="F253" s="140" t="s">
        <v>830</v>
      </c>
      <c r="G253" s="141" t="s">
        <v>235</v>
      </c>
      <c r="H253" s="142">
        <v>3211.83</v>
      </c>
      <c r="I253" s="143"/>
      <c r="J253" s="144">
        <f>ROUND(I253*H253,2)</f>
        <v>0</v>
      </c>
      <c r="K253" s="145"/>
      <c r="L253" s="32"/>
      <c r="M253" s="146" t="s">
        <v>1</v>
      </c>
      <c r="N253" s="147" t="s">
        <v>38</v>
      </c>
      <c r="P253" s="148">
        <f>O253*H253</f>
        <v>0</v>
      </c>
      <c r="Q253" s="148">
        <v>6.0099999999999997E-3</v>
      </c>
      <c r="R253" s="148">
        <f>Q253*H253</f>
        <v>19.303098299999998</v>
      </c>
      <c r="S253" s="148">
        <v>0</v>
      </c>
      <c r="T253" s="149">
        <f>S253*H253</f>
        <v>0</v>
      </c>
      <c r="AR253" s="150" t="s">
        <v>236</v>
      </c>
      <c r="AT253" s="150" t="s">
        <v>208</v>
      </c>
      <c r="AU253" s="150" t="s">
        <v>91</v>
      </c>
      <c r="AY253" s="17" t="s">
        <v>207</v>
      </c>
      <c r="BE253" s="151">
        <f>IF(N253="základná",J253,0)</f>
        <v>0</v>
      </c>
      <c r="BF253" s="151">
        <f>IF(N253="znížená",J253,0)</f>
        <v>0</v>
      </c>
      <c r="BG253" s="151">
        <f>IF(N253="zákl. prenesená",J253,0)</f>
        <v>0</v>
      </c>
      <c r="BH253" s="151">
        <f>IF(N253="zníž. prenesená",J253,0)</f>
        <v>0</v>
      </c>
      <c r="BI253" s="151">
        <f>IF(N253="nulová",J253,0)</f>
        <v>0</v>
      </c>
      <c r="BJ253" s="17" t="s">
        <v>91</v>
      </c>
      <c r="BK253" s="151">
        <f>ROUND(I253*H253,2)</f>
        <v>0</v>
      </c>
      <c r="BL253" s="17" t="s">
        <v>236</v>
      </c>
      <c r="BM253" s="150" t="s">
        <v>2993</v>
      </c>
    </row>
    <row r="254" spans="2:65" s="11" customFormat="1" x14ac:dyDescent="0.2">
      <c r="B254" s="152"/>
      <c r="D254" s="153" t="s">
        <v>214</v>
      </c>
      <c r="E254" s="154" t="s">
        <v>1</v>
      </c>
      <c r="F254" s="155" t="s">
        <v>2986</v>
      </c>
      <c r="H254" s="156">
        <v>2937.1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29</v>
      </c>
      <c r="AX254" s="11" t="s">
        <v>72</v>
      </c>
      <c r="AY254" s="154" t="s">
        <v>207</v>
      </c>
    </row>
    <row r="255" spans="2:65" s="11" customFormat="1" x14ac:dyDescent="0.2">
      <c r="B255" s="152"/>
      <c r="D255" s="153" t="s">
        <v>214</v>
      </c>
      <c r="E255" s="154" t="s">
        <v>1</v>
      </c>
      <c r="F255" s="155" t="s">
        <v>2987</v>
      </c>
      <c r="H255" s="156">
        <v>271.39999999999998</v>
      </c>
      <c r="I255" s="157"/>
      <c r="L255" s="152"/>
      <c r="M255" s="158"/>
      <c r="T255" s="159"/>
      <c r="AT255" s="154" t="s">
        <v>214</v>
      </c>
      <c r="AU255" s="154" t="s">
        <v>91</v>
      </c>
      <c r="AV255" s="11" t="s">
        <v>91</v>
      </c>
      <c r="AW255" s="11" t="s">
        <v>29</v>
      </c>
      <c r="AX255" s="11" t="s">
        <v>72</v>
      </c>
      <c r="AY255" s="154" t="s">
        <v>207</v>
      </c>
    </row>
    <row r="256" spans="2:65" s="11" customFormat="1" x14ac:dyDescent="0.2">
      <c r="B256" s="152"/>
      <c r="D256" s="153" t="s">
        <v>214</v>
      </c>
      <c r="E256" s="154" t="s">
        <v>1</v>
      </c>
      <c r="F256" s="155" t="s">
        <v>2994</v>
      </c>
      <c r="H256" s="156">
        <v>3.33</v>
      </c>
      <c r="I256" s="157"/>
      <c r="L256" s="152"/>
      <c r="M256" s="158"/>
      <c r="T256" s="159"/>
      <c r="AT256" s="154" t="s">
        <v>214</v>
      </c>
      <c r="AU256" s="154" t="s">
        <v>91</v>
      </c>
      <c r="AV256" s="11" t="s">
        <v>91</v>
      </c>
      <c r="AW256" s="11" t="s">
        <v>29</v>
      </c>
      <c r="AX256" s="11" t="s">
        <v>72</v>
      </c>
      <c r="AY256" s="154" t="s">
        <v>207</v>
      </c>
    </row>
    <row r="257" spans="2:65" s="14" customFormat="1" x14ac:dyDescent="0.2">
      <c r="B257" s="178"/>
      <c r="D257" s="153" t="s">
        <v>214</v>
      </c>
      <c r="E257" s="179" t="s">
        <v>1</v>
      </c>
      <c r="F257" s="180" t="s">
        <v>243</v>
      </c>
      <c r="H257" s="181">
        <v>3211.83</v>
      </c>
      <c r="I257" s="182"/>
      <c r="L257" s="178"/>
      <c r="M257" s="183"/>
      <c r="T257" s="184"/>
      <c r="AT257" s="179" t="s">
        <v>214</v>
      </c>
      <c r="AU257" s="179" t="s">
        <v>91</v>
      </c>
      <c r="AV257" s="14" t="s">
        <v>236</v>
      </c>
      <c r="AW257" s="14" t="s">
        <v>29</v>
      </c>
      <c r="AX257" s="14" t="s">
        <v>80</v>
      </c>
      <c r="AY257" s="179" t="s">
        <v>207</v>
      </c>
    </row>
    <row r="258" spans="2:65" s="1" customFormat="1" ht="33" customHeight="1" x14ac:dyDescent="0.2">
      <c r="B258" s="137"/>
      <c r="C258" s="138" t="s">
        <v>451</v>
      </c>
      <c r="D258" s="196" t="s">
        <v>208</v>
      </c>
      <c r="E258" s="139" t="s">
        <v>832</v>
      </c>
      <c r="F258" s="140" t="s">
        <v>833</v>
      </c>
      <c r="G258" s="141" t="s">
        <v>235</v>
      </c>
      <c r="H258" s="142">
        <v>3211.83</v>
      </c>
      <c r="I258" s="143"/>
      <c r="J258" s="144">
        <f>ROUND(I258*H258,2)</f>
        <v>0</v>
      </c>
      <c r="K258" s="145"/>
      <c r="L258" s="32"/>
      <c r="M258" s="146" t="s">
        <v>1</v>
      </c>
      <c r="N258" s="147" t="s">
        <v>38</v>
      </c>
      <c r="P258" s="148">
        <f>O258*H258</f>
        <v>0</v>
      </c>
      <c r="Q258" s="148">
        <v>5.1000000000000004E-4</v>
      </c>
      <c r="R258" s="148">
        <f>Q258*H258</f>
        <v>1.6380333</v>
      </c>
      <c r="S258" s="148">
        <v>0</v>
      </c>
      <c r="T258" s="149">
        <f>S258*H258</f>
        <v>0</v>
      </c>
      <c r="AR258" s="150" t="s">
        <v>236</v>
      </c>
      <c r="AT258" s="150" t="s">
        <v>208</v>
      </c>
      <c r="AU258" s="150" t="s">
        <v>91</v>
      </c>
      <c r="AY258" s="17" t="s">
        <v>207</v>
      </c>
      <c r="BE258" s="151">
        <f>IF(N258="základná",J258,0)</f>
        <v>0</v>
      </c>
      <c r="BF258" s="151">
        <f>IF(N258="znížená",J258,0)</f>
        <v>0</v>
      </c>
      <c r="BG258" s="151">
        <f>IF(N258="zákl. prenesená",J258,0)</f>
        <v>0</v>
      </c>
      <c r="BH258" s="151">
        <f>IF(N258="zníž. prenesená",J258,0)</f>
        <v>0</v>
      </c>
      <c r="BI258" s="151">
        <f>IF(N258="nulová",J258,0)</f>
        <v>0</v>
      </c>
      <c r="BJ258" s="17" t="s">
        <v>91</v>
      </c>
      <c r="BK258" s="151">
        <f>ROUND(I258*H258,2)</f>
        <v>0</v>
      </c>
      <c r="BL258" s="17" t="s">
        <v>236</v>
      </c>
      <c r="BM258" s="150" t="s">
        <v>2995</v>
      </c>
    </row>
    <row r="259" spans="2:65" s="1" customFormat="1" ht="19.2" x14ac:dyDescent="0.2">
      <c r="B259" s="32"/>
      <c r="D259" s="153" t="s">
        <v>220</v>
      </c>
      <c r="F259" s="160" t="s">
        <v>835</v>
      </c>
      <c r="I259" s="161"/>
      <c r="L259" s="32"/>
      <c r="M259" s="162"/>
      <c r="T259" s="59"/>
      <c r="AT259" s="17" t="s">
        <v>220</v>
      </c>
      <c r="AU259" s="17" t="s">
        <v>91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2986</v>
      </c>
      <c r="H260" s="156">
        <v>2937.1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72</v>
      </c>
      <c r="AY260" s="154" t="s">
        <v>207</v>
      </c>
    </row>
    <row r="261" spans="2:65" s="11" customFormat="1" x14ac:dyDescent="0.2">
      <c r="B261" s="152"/>
      <c r="D261" s="153" t="s">
        <v>214</v>
      </c>
      <c r="E261" s="154" t="s">
        <v>1</v>
      </c>
      <c r="F261" s="155" t="s">
        <v>2987</v>
      </c>
      <c r="H261" s="156">
        <v>271.39999999999998</v>
      </c>
      <c r="I261" s="157"/>
      <c r="L261" s="152"/>
      <c r="M261" s="158"/>
      <c r="T261" s="159"/>
      <c r="AT261" s="154" t="s">
        <v>214</v>
      </c>
      <c r="AU261" s="154" t="s">
        <v>91</v>
      </c>
      <c r="AV261" s="11" t="s">
        <v>91</v>
      </c>
      <c r="AW261" s="11" t="s">
        <v>29</v>
      </c>
      <c r="AX261" s="11" t="s">
        <v>72</v>
      </c>
      <c r="AY261" s="154" t="s">
        <v>207</v>
      </c>
    </row>
    <row r="262" spans="2:65" s="11" customFormat="1" x14ac:dyDescent="0.2">
      <c r="B262" s="152"/>
      <c r="D262" s="153" t="s">
        <v>214</v>
      </c>
      <c r="E262" s="154" t="s">
        <v>1</v>
      </c>
      <c r="F262" s="155" t="s">
        <v>2994</v>
      </c>
      <c r="H262" s="156">
        <v>3.33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29</v>
      </c>
      <c r="AX262" s="11" t="s">
        <v>72</v>
      </c>
      <c r="AY262" s="154" t="s">
        <v>207</v>
      </c>
    </row>
    <row r="263" spans="2:65" s="14" customFormat="1" x14ac:dyDescent="0.2">
      <c r="B263" s="178"/>
      <c r="D263" s="153" t="s">
        <v>214</v>
      </c>
      <c r="E263" s="179" t="s">
        <v>1</v>
      </c>
      <c r="F263" s="180" t="s">
        <v>243</v>
      </c>
      <c r="H263" s="181">
        <v>3211.83</v>
      </c>
      <c r="I263" s="182"/>
      <c r="L263" s="178"/>
      <c r="M263" s="183"/>
      <c r="T263" s="184"/>
      <c r="AT263" s="179" t="s">
        <v>214</v>
      </c>
      <c r="AU263" s="179" t="s">
        <v>91</v>
      </c>
      <c r="AV263" s="14" t="s">
        <v>236</v>
      </c>
      <c r="AW263" s="14" t="s">
        <v>29</v>
      </c>
      <c r="AX263" s="14" t="s">
        <v>80</v>
      </c>
      <c r="AY263" s="179" t="s">
        <v>207</v>
      </c>
    </row>
    <row r="264" spans="2:65" s="1" customFormat="1" ht="33" customHeight="1" x14ac:dyDescent="0.2">
      <c r="B264" s="137"/>
      <c r="C264" s="138" t="s">
        <v>455</v>
      </c>
      <c r="D264" s="196" t="s">
        <v>208</v>
      </c>
      <c r="E264" s="139" t="s">
        <v>2996</v>
      </c>
      <c r="F264" s="140" t="s">
        <v>2997</v>
      </c>
      <c r="G264" s="141" t="s">
        <v>235</v>
      </c>
      <c r="H264" s="142">
        <v>3211.83</v>
      </c>
      <c r="I264" s="143"/>
      <c r="J264" s="144">
        <f>ROUND(I264*H264,2)</f>
        <v>0</v>
      </c>
      <c r="K264" s="145"/>
      <c r="L264" s="32"/>
      <c r="M264" s="146" t="s">
        <v>1</v>
      </c>
      <c r="N264" s="147" t="s">
        <v>38</v>
      </c>
      <c r="P264" s="148">
        <f>O264*H264</f>
        <v>0</v>
      </c>
      <c r="Q264" s="148">
        <v>0.12966</v>
      </c>
      <c r="R264" s="148">
        <f>Q264*H264</f>
        <v>416.44587780000001</v>
      </c>
      <c r="S264" s="148">
        <v>0</v>
      </c>
      <c r="T264" s="149">
        <f>S264*H264</f>
        <v>0</v>
      </c>
      <c r="AR264" s="150" t="s">
        <v>236</v>
      </c>
      <c r="AT264" s="150" t="s">
        <v>208</v>
      </c>
      <c r="AU264" s="150" t="s">
        <v>91</v>
      </c>
      <c r="AY264" s="17" t="s">
        <v>207</v>
      </c>
      <c r="BE264" s="151">
        <f>IF(N264="základná",J264,0)</f>
        <v>0</v>
      </c>
      <c r="BF264" s="151">
        <f>IF(N264="znížená",J264,0)</f>
        <v>0</v>
      </c>
      <c r="BG264" s="151">
        <f>IF(N264="zákl. prenesená",J264,0)</f>
        <v>0</v>
      </c>
      <c r="BH264" s="151">
        <f>IF(N264="zníž. prenesená",J264,0)</f>
        <v>0</v>
      </c>
      <c r="BI264" s="151">
        <f>IF(N264="nulová",J264,0)</f>
        <v>0</v>
      </c>
      <c r="BJ264" s="17" t="s">
        <v>91</v>
      </c>
      <c r="BK264" s="151">
        <f>ROUND(I264*H264,2)</f>
        <v>0</v>
      </c>
      <c r="BL264" s="17" t="s">
        <v>236</v>
      </c>
      <c r="BM264" s="150" t="s">
        <v>2998</v>
      </c>
    </row>
    <row r="265" spans="2:65" s="11" customFormat="1" x14ac:dyDescent="0.2">
      <c r="B265" s="152"/>
      <c r="D265" s="153" t="s">
        <v>214</v>
      </c>
      <c r="E265" s="154" t="s">
        <v>1</v>
      </c>
      <c r="F265" s="155" t="s">
        <v>2986</v>
      </c>
      <c r="H265" s="156">
        <v>2937.1</v>
      </c>
      <c r="I265" s="157"/>
      <c r="L265" s="152"/>
      <c r="M265" s="158"/>
      <c r="T265" s="159"/>
      <c r="AT265" s="154" t="s">
        <v>214</v>
      </c>
      <c r="AU265" s="154" t="s">
        <v>91</v>
      </c>
      <c r="AV265" s="11" t="s">
        <v>91</v>
      </c>
      <c r="AW265" s="11" t="s">
        <v>29</v>
      </c>
      <c r="AX265" s="11" t="s">
        <v>72</v>
      </c>
      <c r="AY265" s="154" t="s">
        <v>207</v>
      </c>
    </row>
    <row r="266" spans="2:65" s="11" customFormat="1" x14ac:dyDescent="0.2">
      <c r="B266" s="152"/>
      <c r="D266" s="153" t="s">
        <v>214</v>
      </c>
      <c r="E266" s="154" t="s">
        <v>1</v>
      </c>
      <c r="F266" s="155" t="s">
        <v>2987</v>
      </c>
      <c r="H266" s="156">
        <v>271.39999999999998</v>
      </c>
      <c r="I266" s="157"/>
      <c r="L266" s="152"/>
      <c r="M266" s="158"/>
      <c r="T266" s="159"/>
      <c r="AT266" s="154" t="s">
        <v>214</v>
      </c>
      <c r="AU266" s="154" t="s">
        <v>91</v>
      </c>
      <c r="AV266" s="11" t="s">
        <v>91</v>
      </c>
      <c r="AW266" s="11" t="s">
        <v>29</v>
      </c>
      <c r="AX266" s="11" t="s">
        <v>72</v>
      </c>
      <c r="AY266" s="154" t="s">
        <v>207</v>
      </c>
    </row>
    <row r="267" spans="2:65" s="11" customFormat="1" x14ac:dyDescent="0.2">
      <c r="B267" s="152"/>
      <c r="D267" s="153" t="s">
        <v>214</v>
      </c>
      <c r="E267" s="154" t="s">
        <v>1</v>
      </c>
      <c r="F267" s="155" t="s">
        <v>2994</v>
      </c>
      <c r="H267" s="156">
        <v>3.33</v>
      </c>
      <c r="I267" s="157"/>
      <c r="L267" s="152"/>
      <c r="M267" s="158"/>
      <c r="T267" s="159"/>
      <c r="AT267" s="154" t="s">
        <v>214</v>
      </c>
      <c r="AU267" s="154" t="s">
        <v>91</v>
      </c>
      <c r="AV267" s="11" t="s">
        <v>91</v>
      </c>
      <c r="AW267" s="11" t="s">
        <v>29</v>
      </c>
      <c r="AX267" s="11" t="s">
        <v>72</v>
      </c>
      <c r="AY267" s="154" t="s">
        <v>207</v>
      </c>
    </row>
    <row r="268" spans="2:65" s="14" customFormat="1" x14ac:dyDescent="0.2">
      <c r="B268" s="178"/>
      <c r="D268" s="153" t="s">
        <v>214</v>
      </c>
      <c r="E268" s="179" t="s">
        <v>1</v>
      </c>
      <c r="F268" s="180" t="s">
        <v>243</v>
      </c>
      <c r="H268" s="181">
        <v>3211.83</v>
      </c>
      <c r="I268" s="182"/>
      <c r="L268" s="178"/>
      <c r="M268" s="183"/>
      <c r="T268" s="184"/>
      <c r="AT268" s="179" t="s">
        <v>214</v>
      </c>
      <c r="AU268" s="179" t="s">
        <v>91</v>
      </c>
      <c r="AV268" s="14" t="s">
        <v>236</v>
      </c>
      <c r="AW268" s="14" t="s">
        <v>29</v>
      </c>
      <c r="AX268" s="14" t="s">
        <v>80</v>
      </c>
      <c r="AY268" s="179" t="s">
        <v>207</v>
      </c>
    </row>
    <row r="269" spans="2:65" s="1" customFormat="1" ht="33" customHeight="1" x14ac:dyDescent="0.2">
      <c r="B269" s="137"/>
      <c r="C269" s="138" t="s">
        <v>461</v>
      </c>
      <c r="D269" s="196" t="s">
        <v>208</v>
      </c>
      <c r="E269" s="139" t="s">
        <v>2999</v>
      </c>
      <c r="F269" s="140" t="s">
        <v>3000</v>
      </c>
      <c r="G269" s="141" t="s">
        <v>235</v>
      </c>
      <c r="H269" s="142">
        <v>3211.83</v>
      </c>
      <c r="I269" s="143"/>
      <c r="J269" s="144">
        <f>ROUND(I269*H269,2)</f>
        <v>0</v>
      </c>
      <c r="K269" s="145"/>
      <c r="L269" s="32"/>
      <c r="M269" s="146" t="s">
        <v>1</v>
      </c>
      <c r="N269" s="147" t="s">
        <v>38</v>
      </c>
      <c r="P269" s="148">
        <f>O269*H269</f>
        <v>0</v>
      </c>
      <c r="Q269" s="148">
        <v>0.18151999999999999</v>
      </c>
      <c r="R269" s="148">
        <f>Q269*H269</f>
        <v>583.01138159999994</v>
      </c>
      <c r="S269" s="148">
        <v>0</v>
      </c>
      <c r="T269" s="149">
        <f>S269*H269</f>
        <v>0</v>
      </c>
      <c r="AR269" s="150" t="s">
        <v>236</v>
      </c>
      <c r="AT269" s="150" t="s">
        <v>208</v>
      </c>
      <c r="AU269" s="150" t="s">
        <v>91</v>
      </c>
      <c r="AY269" s="17" t="s">
        <v>207</v>
      </c>
      <c r="BE269" s="151">
        <f>IF(N269="základná",J269,0)</f>
        <v>0</v>
      </c>
      <c r="BF269" s="151">
        <f>IF(N269="znížená",J269,0)</f>
        <v>0</v>
      </c>
      <c r="BG269" s="151">
        <f>IF(N269="zákl. prenesená",J269,0)</f>
        <v>0</v>
      </c>
      <c r="BH269" s="151">
        <f>IF(N269="zníž. prenesená",J269,0)</f>
        <v>0</v>
      </c>
      <c r="BI269" s="151">
        <f>IF(N269="nulová",J269,0)</f>
        <v>0</v>
      </c>
      <c r="BJ269" s="17" t="s">
        <v>91</v>
      </c>
      <c r="BK269" s="151">
        <f>ROUND(I269*H269,2)</f>
        <v>0</v>
      </c>
      <c r="BL269" s="17" t="s">
        <v>236</v>
      </c>
      <c r="BM269" s="150" t="s">
        <v>3001</v>
      </c>
    </row>
    <row r="270" spans="2:65" s="11" customFormat="1" x14ac:dyDescent="0.2">
      <c r="B270" s="152"/>
      <c r="D270" s="153" t="s">
        <v>214</v>
      </c>
      <c r="E270" s="154" t="s">
        <v>1</v>
      </c>
      <c r="F270" s="155" t="s">
        <v>2986</v>
      </c>
      <c r="H270" s="156">
        <v>2937.1</v>
      </c>
      <c r="I270" s="157"/>
      <c r="L270" s="152"/>
      <c r="M270" s="158"/>
      <c r="T270" s="159"/>
      <c r="AT270" s="154" t="s">
        <v>214</v>
      </c>
      <c r="AU270" s="154" t="s">
        <v>91</v>
      </c>
      <c r="AV270" s="11" t="s">
        <v>91</v>
      </c>
      <c r="AW270" s="11" t="s">
        <v>29</v>
      </c>
      <c r="AX270" s="11" t="s">
        <v>72</v>
      </c>
      <c r="AY270" s="154" t="s">
        <v>207</v>
      </c>
    </row>
    <row r="271" spans="2:65" s="11" customFormat="1" x14ac:dyDescent="0.2">
      <c r="B271" s="152"/>
      <c r="D271" s="153" t="s">
        <v>214</v>
      </c>
      <c r="E271" s="154" t="s">
        <v>1</v>
      </c>
      <c r="F271" s="155" t="s">
        <v>2987</v>
      </c>
      <c r="H271" s="156">
        <v>271.39999999999998</v>
      </c>
      <c r="I271" s="157"/>
      <c r="L271" s="152"/>
      <c r="M271" s="158"/>
      <c r="T271" s="159"/>
      <c r="AT271" s="154" t="s">
        <v>214</v>
      </c>
      <c r="AU271" s="154" t="s">
        <v>91</v>
      </c>
      <c r="AV271" s="11" t="s">
        <v>91</v>
      </c>
      <c r="AW271" s="11" t="s">
        <v>29</v>
      </c>
      <c r="AX271" s="11" t="s">
        <v>72</v>
      </c>
      <c r="AY271" s="154" t="s">
        <v>207</v>
      </c>
    </row>
    <row r="272" spans="2:65" s="11" customFormat="1" x14ac:dyDescent="0.2">
      <c r="B272" s="152"/>
      <c r="D272" s="153" t="s">
        <v>214</v>
      </c>
      <c r="E272" s="154" t="s">
        <v>1</v>
      </c>
      <c r="F272" s="155" t="s">
        <v>2994</v>
      </c>
      <c r="H272" s="156">
        <v>3.33</v>
      </c>
      <c r="I272" s="157"/>
      <c r="L272" s="152"/>
      <c r="M272" s="158"/>
      <c r="T272" s="159"/>
      <c r="AT272" s="154" t="s">
        <v>214</v>
      </c>
      <c r="AU272" s="154" t="s">
        <v>91</v>
      </c>
      <c r="AV272" s="11" t="s">
        <v>91</v>
      </c>
      <c r="AW272" s="11" t="s">
        <v>29</v>
      </c>
      <c r="AX272" s="11" t="s">
        <v>72</v>
      </c>
      <c r="AY272" s="154" t="s">
        <v>207</v>
      </c>
    </row>
    <row r="273" spans="2:65" s="14" customFormat="1" x14ac:dyDescent="0.2">
      <c r="B273" s="178"/>
      <c r="D273" s="153" t="s">
        <v>214</v>
      </c>
      <c r="E273" s="179" t="s">
        <v>1</v>
      </c>
      <c r="F273" s="180" t="s">
        <v>243</v>
      </c>
      <c r="H273" s="181">
        <v>3211.83</v>
      </c>
      <c r="I273" s="182"/>
      <c r="L273" s="178"/>
      <c r="M273" s="183"/>
      <c r="T273" s="184"/>
      <c r="AT273" s="179" t="s">
        <v>214</v>
      </c>
      <c r="AU273" s="179" t="s">
        <v>91</v>
      </c>
      <c r="AV273" s="14" t="s">
        <v>236</v>
      </c>
      <c r="AW273" s="14" t="s">
        <v>29</v>
      </c>
      <c r="AX273" s="14" t="s">
        <v>80</v>
      </c>
      <c r="AY273" s="179" t="s">
        <v>207</v>
      </c>
    </row>
    <row r="274" spans="2:65" s="10" customFormat="1" ht="22.8" customHeight="1" x14ac:dyDescent="0.25">
      <c r="B274" s="127"/>
      <c r="D274" s="128" t="s">
        <v>71</v>
      </c>
      <c r="E274" s="170" t="s">
        <v>324</v>
      </c>
      <c r="F274" s="170" t="s">
        <v>472</v>
      </c>
      <c r="I274" s="130"/>
      <c r="J274" s="171">
        <f>BK274</f>
        <v>0</v>
      </c>
      <c r="L274" s="127"/>
      <c r="M274" s="132"/>
      <c r="P274" s="133">
        <f>SUM(P275:P302)</f>
        <v>0</v>
      </c>
      <c r="R274" s="133">
        <f>SUM(R275:R302)</f>
        <v>117.54177700000001</v>
      </c>
      <c r="T274" s="134">
        <f>SUM(T275:T302)</f>
        <v>0</v>
      </c>
      <c r="AR274" s="128" t="s">
        <v>80</v>
      </c>
      <c r="AT274" s="135" t="s">
        <v>71</v>
      </c>
      <c r="AU274" s="135" t="s">
        <v>80</v>
      </c>
      <c r="AY274" s="128" t="s">
        <v>207</v>
      </c>
      <c r="BK274" s="136">
        <f>SUM(BK275:BK302)</f>
        <v>0</v>
      </c>
    </row>
    <row r="275" spans="2:65" s="1" customFormat="1" ht="24.15" customHeight="1" x14ac:dyDescent="0.2">
      <c r="B275" s="137"/>
      <c r="C275" s="138" t="s">
        <v>466</v>
      </c>
      <c r="D275" s="138" t="s">
        <v>208</v>
      </c>
      <c r="E275" s="139" t="s">
        <v>848</v>
      </c>
      <c r="F275" s="140" t="s">
        <v>849</v>
      </c>
      <c r="G275" s="141" t="s">
        <v>247</v>
      </c>
      <c r="H275" s="142">
        <v>18</v>
      </c>
      <c r="I275" s="143"/>
      <c r="J275" s="144">
        <f>ROUND(I275*H275,2)</f>
        <v>0</v>
      </c>
      <c r="K275" s="145"/>
      <c r="L275" s="32"/>
      <c r="M275" s="146" t="s">
        <v>1</v>
      </c>
      <c r="N275" s="147" t="s">
        <v>38</v>
      </c>
      <c r="P275" s="148">
        <f>O275*H275</f>
        <v>0</v>
      </c>
      <c r="Q275" s="148">
        <v>0.22133</v>
      </c>
      <c r="R275" s="148">
        <f>Q275*H275</f>
        <v>3.98394</v>
      </c>
      <c r="S275" s="148">
        <v>0</v>
      </c>
      <c r="T275" s="149">
        <f>S275*H275</f>
        <v>0</v>
      </c>
      <c r="AR275" s="150" t="s">
        <v>236</v>
      </c>
      <c r="AT275" s="150" t="s">
        <v>208</v>
      </c>
      <c r="AU275" s="150" t="s">
        <v>91</v>
      </c>
      <c r="AY275" s="17" t="s">
        <v>207</v>
      </c>
      <c r="BE275" s="151">
        <f>IF(N275="základná",J275,0)</f>
        <v>0</v>
      </c>
      <c r="BF275" s="151">
        <f>IF(N275="znížená",J275,0)</f>
        <v>0</v>
      </c>
      <c r="BG275" s="151">
        <f>IF(N275="zákl. prenesená",J275,0)</f>
        <v>0</v>
      </c>
      <c r="BH275" s="151">
        <f>IF(N275="zníž. prenesená",J275,0)</f>
        <v>0</v>
      </c>
      <c r="BI275" s="151">
        <f>IF(N275="nulová",J275,0)</f>
        <v>0</v>
      </c>
      <c r="BJ275" s="17" t="s">
        <v>91</v>
      </c>
      <c r="BK275" s="151">
        <f>ROUND(I275*H275,2)</f>
        <v>0</v>
      </c>
      <c r="BL275" s="17" t="s">
        <v>236</v>
      </c>
      <c r="BM275" s="150" t="s">
        <v>3002</v>
      </c>
    </row>
    <row r="276" spans="2:65" s="1" customFormat="1" ht="19.2" x14ac:dyDescent="0.2">
      <c r="B276" s="32"/>
      <c r="D276" s="153" t="s">
        <v>220</v>
      </c>
      <c r="F276" s="160" t="s">
        <v>3003</v>
      </c>
      <c r="I276" s="161"/>
      <c r="L276" s="32"/>
      <c r="M276" s="162"/>
      <c r="T276" s="59"/>
      <c r="AT276" s="17" t="s">
        <v>220</v>
      </c>
      <c r="AU276" s="17" t="s">
        <v>91</v>
      </c>
    </row>
    <row r="277" spans="2:65" s="11" customFormat="1" x14ac:dyDescent="0.2">
      <c r="B277" s="152"/>
      <c r="D277" s="153" t="s">
        <v>214</v>
      </c>
      <c r="E277" s="154" t="s">
        <v>1</v>
      </c>
      <c r="F277" s="155" t="s">
        <v>3004</v>
      </c>
      <c r="H277" s="156">
        <v>18</v>
      </c>
      <c r="I277" s="157"/>
      <c r="L277" s="152"/>
      <c r="M277" s="158"/>
      <c r="T277" s="159"/>
      <c r="AT277" s="154" t="s">
        <v>214</v>
      </c>
      <c r="AU277" s="154" t="s">
        <v>91</v>
      </c>
      <c r="AV277" s="11" t="s">
        <v>91</v>
      </c>
      <c r="AW277" s="11" t="s">
        <v>29</v>
      </c>
      <c r="AX277" s="11" t="s">
        <v>80</v>
      </c>
      <c r="AY277" s="154" t="s">
        <v>207</v>
      </c>
    </row>
    <row r="278" spans="2:65" s="1" customFormat="1" ht="33" customHeight="1" x14ac:dyDescent="0.2">
      <c r="B278" s="137"/>
      <c r="C278" s="206" t="s">
        <v>473</v>
      </c>
      <c r="D278" s="206" t="s">
        <v>742</v>
      </c>
      <c r="E278" s="207" t="s">
        <v>852</v>
      </c>
      <c r="F278" s="208" t="s">
        <v>853</v>
      </c>
      <c r="G278" s="209" t="s">
        <v>247</v>
      </c>
      <c r="H278" s="210">
        <v>6</v>
      </c>
      <c r="I278" s="211"/>
      <c r="J278" s="212">
        <f t="shared" ref="J278:J284" si="0">ROUND(I278*H278,2)</f>
        <v>0</v>
      </c>
      <c r="K278" s="213"/>
      <c r="L278" s="214"/>
      <c r="M278" s="215" t="s">
        <v>1</v>
      </c>
      <c r="N278" s="216" t="s">
        <v>38</v>
      </c>
      <c r="P278" s="148">
        <f t="shared" ref="P278:P284" si="1">O278*H278</f>
        <v>0</v>
      </c>
      <c r="Q278" s="148">
        <v>2.5999999999999999E-3</v>
      </c>
      <c r="R278" s="148">
        <f t="shared" ref="R278:R284" si="2">Q278*H278</f>
        <v>1.5599999999999999E-2</v>
      </c>
      <c r="S278" s="148">
        <v>0</v>
      </c>
      <c r="T278" s="149">
        <f t="shared" ref="T278:T284" si="3">S278*H278</f>
        <v>0</v>
      </c>
      <c r="AR278" s="150" t="s">
        <v>320</v>
      </c>
      <c r="AT278" s="150" t="s">
        <v>742</v>
      </c>
      <c r="AU278" s="150" t="s">
        <v>91</v>
      </c>
      <c r="AY278" s="17" t="s">
        <v>207</v>
      </c>
      <c r="BE278" s="151">
        <f t="shared" ref="BE278:BE284" si="4">IF(N278="základná",J278,0)</f>
        <v>0</v>
      </c>
      <c r="BF278" s="151">
        <f t="shared" ref="BF278:BF284" si="5">IF(N278="znížená",J278,0)</f>
        <v>0</v>
      </c>
      <c r="BG278" s="151">
        <f t="shared" ref="BG278:BG284" si="6">IF(N278="zákl. prenesená",J278,0)</f>
        <v>0</v>
      </c>
      <c r="BH278" s="151">
        <f t="shared" ref="BH278:BH284" si="7">IF(N278="zníž. prenesená",J278,0)</f>
        <v>0</v>
      </c>
      <c r="BI278" s="151">
        <f t="shared" ref="BI278:BI284" si="8">IF(N278="nulová",J278,0)</f>
        <v>0</v>
      </c>
      <c r="BJ278" s="17" t="s">
        <v>91</v>
      </c>
      <c r="BK278" s="151">
        <f t="shared" ref="BK278:BK284" si="9">ROUND(I278*H278,2)</f>
        <v>0</v>
      </c>
      <c r="BL278" s="17" t="s">
        <v>236</v>
      </c>
      <c r="BM278" s="150" t="s">
        <v>3005</v>
      </c>
    </row>
    <row r="279" spans="2:65" s="1" customFormat="1" ht="37.799999999999997" customHeight="1" x14ac:dyDescent="0.2">
      <c r="B279" s="137"/>
      <c r="C279" s="206" t="s">
        <v>479</v>
      </c>
      <c r="D279" s="206" t="s">
        <v>742</v>
      </c>
      <c r="E279" s="207" t="s">
        <v>3006</v>
      </c>
      <c r="F279" s="208" t="s">
        <v>3007</v>
      </c>
      <c r="G279" s="209" t="s">
        <v>247</v>
      </c>
      <c r="H279" s="210">
        <v>1</v>
      </c>
      <c r="I279" s="211"/>
      <c r="J279" s="212">
        <f t="shared" si="0"/>
        <v>0</v>
      </c>
      <c r="K279" s="213"/>
      <c r="L279" s="214"/>
      <c r="M279" s="215" t="s">
        <v>1</v>
      </c>
      <c r="N279" s="216" t="s">
        <v>38</v>
      </c>
      <c r="P279" s="148">
        <f t="shared" si="1"/>
        <v>0</v>
      </c>
      <c r="Q279" s="148">
        <v>8.9999999999999998E-4</v>
      </c>
      <c r="R279" s="148">
        <f t="shared" si="2"/>
        <v>8.9999999999999998E-4</v>
      </c>
      <c r="S279" s="148">
        <v>0</v>
      </c>
      <c r="T279" s="149">
        <f t="shared" si="3"/>
        <v>0</v>
      </c>
      <c r="AR279" s="150" t="s">
        <v>320</v>
      </c>
      <c r="AT279" s="150" t="s">
        <v>742</v>
      </c>
      <c r="AU279" s="150" t="s">
        <v>91</v>
      </c>
      <c r="AY279" s="17" t="s">
        <v>207</v>
      </c>
      <c r="BE279" s="151">
        <f t="shared" si="4"/>
        <v>0</v>
      </c>
      <c r="BF279" s="151">
        <f t="shared" si="5"/>
        <v>0</v>
      </c>
      <c r="BG279" s="151">
        <f t="shared" si="6"/>
        <v>0</v>
      </c>
      <c r="BH279" s="151">
        <f t="shared" si="7"/>
        <v>0</v>
      </c>
      <c r="BI279" s="151">
        <f t="shared" si="8"/>
        <v>0</v>
      </c>
      <c r="BJ279" s="17" t="s">
        <v>91</v>
      </c>
      <c r="BK279" s="151">
        <f t="shared" si="9"/>
        <v>0</v>
      </c>
      <c r="BL279" s="17" t="s">
        <v>236</v>
      </c>
      <c r="BM279" s="150" t="s">
        <v>3008</v>
      </c>
    </row>
    <row r="280" spans="2:65" s="1" customFormat="1" ht="33" customHeight="1" x14ac:dyDescent="0.2">
      <c r="B280" s="137"/>
      <c r="C280" s="206" t="s">
        <v>486</v>
      </c>
      <c r="D280" s="206" t="s">
        <v>742</v>
      </c>
      <c r="E280" s="207" t="s">
        <v>3009</v>
      </c>
      <c r="F280" s="208" t="s">
        <v>3010</v>
      </c>
      <c r="G280" s="209" t="s">
        <v>247</v>
      </c>
      <c r="H280" s="210">
        <v>2</v>
      </c>
      <c r="I280" s="211"/>
      <c r="J280" s="212">
        <f t="shared" si="0"/>
        <v>0</v>
      </c>
      <c r="K280" s="213"/>
      <c r="L280" s="214"/>
      <c r="M280" s="215" t="s">
        <v>1</v>
      </c>
      <c r="N280" s="216" t="s">
        <v>38</v>
      </c>
      <c r="P280" s="148">
        <f t="shared" si="1"/>
        <v>0</v>
      </c>
      <c r="Q280" s="148">
        <v>2.5999999999999999E-3</v>
      </c>
      <c r="R280" s="148">
        <f t="shared" si="2"/>
        <v>5.1999999999999998E-3</v>
      </c>
      <c r="S280" s="148">
        <v>0</v>
      </c>
      <c r="T280" s="149">
        <f t="shared" si="3"/>
        <v>0</v>
      </c>
      <c r="AR280" s="150" t="s">
        <v>320</v>
      </c>
      <c r="AT280" s="150" t="s">
        <v>742</v>
      </c>
      <c r="AU280" s="150" t="s">
        <v>91</v>
      </c>
      <c r="AY280" s="17" t="s">
        <v>207</v>
      </c>
      <c r="BE280" s="151">
        <f t="shared" si="4"/>
        <v>0</v>
      </c>
      <c r="BF280" s="151">
        <f t="shared" si="5"/>
        <v>0</v>
      </c>
      <c r="BG280" s="151">
        <f t="shared" si="6"/>
        <v>0</v>
      </c>
      <c r="BH280" s="151">
        <f t="shared" si="7"/>
        <v>0</v>
      </c>
      <c r="BI280" s="151">
        <f t="shared" si="8"/>
        <v>0</v>
      </c>
      <c r="BJ280" s="17" t="s">
        <v>91</v>
      </c>
      <c r="BK280" s="151">
        <f t="shared" si="9"/>
        <v>0</v>
      </c>
      <c r="BL280" s="17" t="s">
        <v>236</v>
      </c>
      <c r="BM280" s="150" t="s">
        <v>3011</v>
      </c>
    </row>
    <row r="281" spans="2:65" s="1" customFormat="1" ht="33" customHeight="1" x14ac:dyDescent="0.2">
      <c r="B281" s="137"/>
      <c r="C281" s="206" t="s">
        <v>491</v>
      </c>
      <c r="D281" s="206" t="s">
        <v>742</v>
      </c>
      <c r="E281" s="207" t="s">
        <v>875</v>
      </c>
      <c r="F281" s="208" t="s">
        <v>876</v>
      </c>
      <c r="G281" s="209" t="s">
        <v>247</v>
      </c>
      <c r="H281" s="210">
        <v>4</v>
      </c>
      <c r="I281" s="211"/>
      <c r="J281" s="212">
        <f t="shared" si="0"/>
        <v>0</v>
      </c>
      <c r="K281" s="213"/>
      <c r="L281" s="214"/>
      <c r="M281" s="215" t="s">
        <v>1</v>
      </c>
      <c r="N281" s="216" t="s">
        <v>38</v>
      </c>
      <c r="P281" s="148">
        <f t="shared" si="1"/>
        <v>0</v>
      </c>
      <c r="Q281" s="148">
        <v>1.1999999999999999E-3</v>
      </c>
      <c r="R281" s="148">
        <f t="shared" si="2"/>
        <v>4.7999999999999996E-3</v>
      </c>
      <c r="S281" s="148">
        <v>0</v>
      </c>
      <c r="T281" s="149">
        <f t="shared" si="3"/>
        <v>0</v>
      </c>
      <c r="AR281" s="150" t="s">
        <v>320</v>
      </c>
      <c r="AT281" s="150" t="s">
        <v>742</v>
      </c>
      <c r="AU281" s="150" t="s">
        <v>91</v>
      </c>
      <c r="AY281" s="17" t="s">
        <v>207</v>
      </c>
      <c r="BE281" s="151">
        <f t="shared" si="4"/>
        <v>0</v>
      </c>
      <c r="BF281" s="151">
        <f t="shared" si="5"/>
        <v>0</v>
      </c>
      <c r="BG281" s="151">
        <f t="shared" si="6"/>
        <v>0</v>
      </c>
      <c r="BH281" s="151">
        <f t="shared" si="7"/>
        <v>0</v>
      </c>
      <c r="BI281" s="151">
        <f t="shared" si="8"/>
        <v>0</v>
      </c>
      <c r="BJ281" s="17" t="s">
        <v>91</v>
      </c>
      <c r="BK281" s="151">
        <f t="shared" si="9"/>
        <v>0</v>
      </c>
      <c r="BL281" s="17" t="s">
        <v>236</v>
      </c>
      <c r="BM281" s="150" t="s">
        <v>3012</v>
      </c>
    </row>
    <row r="282" spans="2:65" s="1" customFormat="1" ht="37.799999999999997" customHeight="1" x14ac:dyDescent="0.2">
      <c r="B282" s="137"/>
      <c r="C282" s="206" t="s">
        <v>496</v>
      </c>
      <c r="D282" s="206" t="s">
        <v>742</v>
      </c>
      <c r="E282" s="207" t="s">
        <v>3013</v>
      </c>
      <c r="F282" s="208" t="s">
        <v>3014</v>
      </c>
      <c r="G282" s="209" t="s">
        <v>247</v>
      </c>
      <c r="H282" s="210">
        <v>4</v>
      </c>
      <c r="I282" s="211"/>
      <c r="J282" s="212">
        <f t="shared" si="0"/>
        <v>0</v>
      </c>
      <c r="K282" s="213"/>
      <c r="L282" s="214"/>
      <c r="M282" s="215" t="s">
        <v>1</v>
      </c>
      <c r="N282" s="216" t="s">
        <v>38</v>
      </c>
      <c r="P282" s="148">
        <f t="shared" si="1"/>
        <v>0</v>
      </c>
      <c r="Q282" s="148">
        <v>1.1999999999999999E-3</v>
      </c>
      <c r="R282" s="148">
        <f t="shared" si="2"/>
        <v>4.7999999999999996E-3</v>
      </c>
      <c r="S282" s="148">
        <v>0</v>
      </c>
      <c r="T282" s="149">
        <f t="shared" si="3"/>
        <v>0</v>
      </c>
      <c r="AR282" s="150" t="s">
        <v>320</v>
      </c>
      <c r="AT282" s="150" t="s">
        <v>742</v>
      </c>
      <c r="AU282" s="150" t="s">
        <v>91</v>
      </c>
      <c r="AY282" s="17" t="s">
        <v>207</v>
      </c>
      <c r="BE282" s="151">
        <f t="shared" si="4"/>
        <v>0</v>
      </c>
      <c r="BF282" s="151">
        <f t="shared" si="5"/>
        <v>0</v>
      </c>
      <c r="BG282" s="151">
        <f t="shared" si="6"/>
        <v>0</v>
      </c>
      <c r="BH282" s="151">
        <f t="shared" si="7"/>
        <v>0</v>
      </c>
      <c r="BI282" s="151">
        <f t="shared" si="8"/>
        <v>0</v>
      </c>
      <c r="BJ282" s="17" t="s">
        <v>91</v>
      </c>
      <c r="BK282" s="151">
        <f t="shared" si="9"/>
        <v>0</v>
      </c>
      <c r="BL282" s="17" t="s">
        <v>236</v>
      </c>
      <c r="BM282" s="150" t="s">
        <v>3015</v>
      </c>
    </row>
    <row r="283" spans="2:65" s="1" customFormat="1" ht="44.25" customHeight="1" x14ac:dyDescent="0.2">
      <c r="B283" s="137"/>
      <c r="C283" s="206" t="s">
        <v>499</v>
      </c>
      <c r="D283" s="206" t="s">
        <v>742</v>
      </c>
      <c r="E283" s="207" t="s">
        <v>3016</v>
      </c>
      <c r="F283" s="208" t="s">
        <v>3017</v>
      </c>
      <c r="G283" s="209" t="s">
        <v>247</v>
      </c>
      <c r="H283" s="210">
        <v>1</v>
      </c>
      <c r="I283" s="211"/>
      <c r="J283" s="212">
        <f t="shared" si="0"/>
        <v>0</v>
      </c>
      <c r="K283" s="213"/>
      <c r="L283" s="214"/>
      <c r="M283" s="215" t="s">
        <v>1</v>
      </c>
      <c r="N283" s="216" t="s">
        <v>38</v>
      </c>
      <c r="P283" s="148">
        <f t="shared" si="1"/>
        <v>0</v>
      </c>
      <c r="Q283" s="148">
        <v>1.1999999999999999E-3</v>
      </c>
      <c r="R283" s="148">
        <f t="shared" si="2"/>
        <v>1.1999999999999999E-3</v>
      </c>
      <c r="S283" s="148">
        <v>0</v>
      </c>
      <c r="T283" s="149">
        <f t="shared" si="3"/>
        <v>0</v>
      </c>
      <c r="AR283" s="150" t="s">
        <v>320</v>
      </c>
      <c r="AT283" s="150" t="s">
        <v>742</v>
      </c>
      <c r="AU283" s="150" t="s">
        <v>91</v>
      </c>
      <c r="AY283" s="17" t="s">
        <v>207</v>
      </c>
      <c r="BE283" s="151">
        <f t="shared" si="4"/>
        <v>0</v>
      </c>
      <c r="BF283" s="151">
        <f t="shared" si="5"/>
        <v>0</v>
      </c>
      <c r="BG283" s="151">
        <f t="shared" si="6"/>
        <v>0</v>
      </c>
      <c r="BH283" s="151">
        <f t="shared" si="7"/>
        <v>0</v>
      </c>
      <c r="BI283" s="151">
        <f t="shared" si="8"/>
        <v>0</v>
      </c>
      <c r="BJ283" s="17" t="s">
        <v>91</v>
      </c>
      <c r="BK283" s="151">
        <f t="shared" si="9"/>
        <v>0</v>
      </c>
      <c r="BL283" s="17" t="s">
        <v>236</v>
      </c>
      <c r="BM283" s="150" t="s">
        <v>3018</v>
      </c>
    </row>
    <row r="284" spans="2:65" s="1" customFormat="1" ht="24.15" customHeight="1" x14ac:dyDescent="0.2">
      <c r="B284" s="137"/>
      <c r="C284" s="138" t="s">
        <v>507</v>
      </c>
      <c r="D284" s="138" t="s">
        <v>208</v>
      </c>
      <c r="E284" s="139" t="s">
        <v>884</v>
      </c>
      <c r="F284" s="140" t="s">
        <v>885</v>
      </c>
      <c r="G284" s="141" t="s">
        <v>247</v>
      </c>
      <c r="H284" s="142">
        <v>15</v>
      </c>
      <c r="I284" s="143"/>
      <c r="J284" s="144">
        <f t="shared" si="0"/>
        <v>0</v>
      </c>
      <c r="K284" s="145"/>
      <c r="L284" s="32"/>
      <c r="M284" s="146" t="s">
        <v>1</v>
      </c>
      <c r="N284" s="147" t="s">
        <v>38</v>
      </c>
      <c r="P284" s="148">
        <f t="shared" si="1"/>
        <v>0</v>
      </c>
      <c r="Q284" s="148">
        <v>0.11958000000000001</v>
      </c>
      <c r="R284" s="148">
        <f t="shared" si="2"/>
        <v>1.7937000000000001</v>
      </c>
      <c r="S284" s="148">
        <v>0</v>
      </c>
      <c r="T284" s="149">
        <f t="shared" si="3"/>
        <v>0</v>
      </c>
      <c r="AR284" s="150" t="s">
        <v>236</v>
      </c>
      <c r="AT284" s="150" t="s">
        <v>208</v>
      </c>
      <c r="AU284" s="150" t="s">
        <v>91</v>
      </c>
      <c r="AY284" s="17" t="s">
        <v>207</v>
      </c>
      <c r="BE284" s="151">
        <f t="shared" si="4"/>
        <v>0</v>
      </c>
      <c r="BF284" s="151">
        <f t="shared" si="5"/>
        <v>0</v>
      </c>
      <c r="BG284" s="151">
        <f t="shared" si="6"/>
        <v>0</v>
      </c>
      <c r="BH284" s="151">
        <f t="shared" si="7"/>
        <v>0</v>
      </c>
      <c r="BI284" s="151">
        <f t="shared" si="8"/>
        <v>0</v>
      </c>
      <c r="BJ284" s="17" t="s">
        <v>91</v>
      </c>
      <c r="BK284" s="151">
        <f t="shared" si="9"/>
        <v>0</v>
      </c>
      <c r="BL284" s="17" t="s">
        <v>236</v>
      </c>
      <c r="BM284" s="150" t="s">
        <v>3019</v>
      </c>
    </row>
    <row r="285" spans="2:65" s="11" customFormat="1" x14ac:dyDescent="0.2">
      <c r="B285" s="152"/>
      <c r="D285" s="153" t="s">
        <v>214</v>
      </c>
      <c r="E285" s="154" t="s">
        <v>1</v>
      </c>
      <c r="F285" s="155" t="s">
        <v>3020</v>
      </c>
      <c r="H285" s="156">
        <v>15</v>
      </c>
      <c r="I285" s="157"/>
      <c r="L285" s="152"/>
      <c r="M285" s="158"/>
      <c r="T285" s="159"/>
      <c r="AT285" s="154" t="s">
        <v>214</v>
      </c>
      <c r="AU285" s="154" t="s">
        <v>91</v>
      </c>
      <c r="AV285" s="11" t="s">
        <v>91</v>
      </c>
      <c r="AW285" s="11" t="s">
        <v>29</v>
      </c>
      <c r="AX285" s="11" t="s">
        <v>80</v>
      </c>
      <c r="AY285" s="154" t="s">
        <v>207</v>
      </c>
    </row>
    <row r="286" spans="2:65" s="1" customFormat="1" ht="24.15" customHeight="1" x14ac:dyDescent="0.2">
      <c r="B286" s="137"/>
      <c r="C286" s="206" t="s">
        <v>512</v>
      </c>
      <c r="D286" s="206" t="s">
        <v>742</v>
      </c>
      <c r="E286" s="207" t="s">
        <v>888</v>
      </c>
      <c r="F286" s="208" t="s">
        <v>889</v>
      </c>
      <c r="G286" s="209" t="s">
        <v>247</v>
      </c>
      <c r="H286" s="210">
        <v>15</v>
      </c>
      <c r="I286" s="211"/>
      <c r="J286" s="212">
        <f>ROUND(I286*H286,2)</f>
        <v>0</v>
      </c>
      <c r="K286" s="213"/>
      <c r="L286" s="214"/>
      <c r="M286" s="215" t="s">
        <v>1</v>
      </c>
      <c r="N286" s="216" t="s">
        <v>38</v>
      </c>
      <c r="P286" s="148">
        <f>O286*H286</f>
        <v>0</v>
      </c>
      <c r="Q286" s="148">
        <v>1.4E-3</v>
      </c>
      <c r="R286" s="148">
        <f>Q286*H286</f>
        <v>2.1000000000000001E-2</v>
      </c>
      <c r="S286" s="148">
        <v>0</v>
      </c>
      <c r="T286" s="149">
        <f>S286*H286</f>
        <v>0</v>
      </c>
      <c r="AR286" s="150" t="s">
        <v>320</v>
      </c>
      <c r="AT286" s="150" t="s">
        <v>742</v>
      </c>
      <c r="AU286" s="150" t="s">
        <v>91</v>
      </c>
      <c r="AY286" s="17" t="s">
        <v>207</v>
      </c>
      <c r="BE286" s="151">
        <f>IF(N286="základná",J286,0)</f>
        <v>0</v>
      </c>
      <c r="BF286" s="151">
        <f>IF(N286="znížená",J286,0)</f>
        <v>0</v>
      </c>
      <c r="BG286" s="151">
        <f>IF(N286="zákl. prenesená",J286,0)</f>
        <v>0</v>
      </c>
      <c r="BH286" s="151">
        <f>IF(N286="zníž. prenesená",J286,0)</f>
        <v>0</v>
      </c>
      <c r="BI286" s="151">
        <f>IF(N286="nulová",J286,0)</f>
        <v>0</v>
      </c>
      <c r="BJ286" s="17" t="s">
        <v>91</v>
      </c>
      <c r="BK286" s="151">
        <f>ROUND(I286*H286,2)</f>
        <v>0</v>
      </c>
      <c r="BL286" s="17" t="s">
        <v>236</v>
      </c>
      <c r="BM286" s="150" t="s">
        <v>3021</v>
      </c>
    </row>
    <row r="287" spans="2:65" s="1" customFormat="1" ht="37.799999999999997" customHeight="1" x14ac:dyDescent="0.2">
      <c r="B287" s="137"/>
      <c r="C287" s="138" t="s">
        <v>517</v>
      </c>
      <c r="D287" s="138" t="s">
        <v>208</v>
      </c>
      <c r="E287" s="139" t="s">
        <v>891</v>
      </c>
      <c r="F287" s="140" t="s">
        <v>892</v>
      </c>
      <c r="G287" s="141" t="s">
        <v>235</v>
      </c>
      <c r="H287" s="142">
        <v>189</v>
      </c>
      <c r="I287" s="143"/>
      <c r="J287" s="144">
        <f>ROUND(I287*H287,2)</f>
        <v>0</v>
      </c>
      <c r="K287" s="145"/>
      <c r="L287" s="32"/>
      <c r="M287" s="146" t="s">
        <v>1</v>
      </c>
      <c r="N287" s="147" t="s">
        <v>38</v>
      </c>
      <c r="P287" s="148">
        <f>O287*H287</f>
        <v>0</v>
      </c>
      <c r="Q287" s="148">
        <v>2E-3</v>
      </c>
      <c r="R287" s="148">
        <f>Q287*H287</f>
        <v>0.378</v>
      </c>
      <c r="S287" s="148">
        <v>0</v>
      </c>
      <c r="T287" s="149">
        <f>S287*H287</f>
        <v>0</v>
      </c>
      <c r="AR287" s="150" t="s">
        <v>236</v>
      </c>
      <c r="AT287" s="150" t="s">
        <v>208</v>
      </c>
      <c r="AU287" s="150" t="s">
        <v>91</v>
      </c>
      <c r="AY287" s="17" t="s">
        <v>207</v>
      </c>
      <c r="BE287" s="151">
        <f>IF(N287="základná",J287,0)</f>
        <v>0</v>
      </c>
      <c r="BF287" s="151">
        <f>IF(N287="znížená",J287,0)</f>
        <v>0</v>
      </c>
      <c r="BG287" s="151">
        <f>IF(N287="zákl. prenesená",J287,0)</f>
        <v>0</v>
      </c>
      <c r="BH287" s="151">
        <f>IF(N287="zníž. prenesená",J287,0)</f>
        <v>0</v>
      </c>
      <c r="BI287" s="151">
        <f>IF(N287="nulová",J287,0)</f>
        <v>0</v>
      </c>
      <c r="BJ287" s="17" t="s">
        <v>91</v>
      </c>
      <c r="BK287" s="151">
        <f>ROUND(I287*H287,2)</f>
        <v>0</v>
      </c>
      <c r="BL287" s="17" t="s">
        <v>236</v>
      </c>
      <c r="BM287" s="150" t="s">
        <v>3022</v>
      </c>
    </row>
    <row r="288" spans="2:65" s="11" customFormat="1" x14ac:dyDescent="0.2">
      <c r="B288" s="152"/>
      <c r="D288" s="153" t="s">
        <v>214</v>
      </c>
      <c r="E288" s="154" t="s">
        <v>1</v>
      </c>
      <c r="F288" s="155" t="s">
        <v>3023</v>
      </c>
      <c r="H288" s="156">
        <v>189</v>
      </c>
      <c r="I288" s="157"/>
      <c r="L288" s="152"/>
      <c r="M288" s="158"/>
      <c r="T288" s="159"/>
      <c r="AT288" s="154" t="s">
        <v>214</v>
      </c>
      <c r="AU288" s="154" t="s">
        <v>91</v>
      </c>
      <c r="AV288" s="11" t="s">
        <v>91</v>
      </c>
      <c r="AW288" s="11" t="s">
        <v>29</v>
      </c>
      <c r="AX288" s="11" t="s">
        <v>80</v>
      </c>
      <c r="AY288" s="154" t="s">
        <v>207</v>
      </c>
    </row>
    <row r="289" spans="2:65" s="1" customFormat="1" ht="33" customHeight="1" x14ac:dyDescent="0.2">
      <c r="B289" s="137"/>
      <c r="C289" s="138" t="s">
        <v>523</v>
      </c>
      <c r="D289" s="138" t="s">
        <v>208</v>
      </c>
      <c r="E289" s="139" t="s">
        <v>2432</v>
      </c>
      <c r="F289" s="140" t="s">
        <v>3024</v>
      </c>
      <c r="G289" s="141" t="s">
        <v>410</v>
      </c>
      <c r="H289" s="142">
        <v>456.3</v>
      </c>
      <c r="I289" s="143"/>
      <c r="J289" s="144">
        <f>ROUND(I289*H289,2)</f>
        <v>0</v>
      </c>
      <c r="K289" s="145"/>
      <c r="L289" s="32"/>
      <c r="M289" s="146" t="s">
        <v>1</v>
      </c>
      <c r="N289" s="147" t="s">
        <v>38</v>
      </c>
      <c r="P289" s="148">
        <f>O289*H289</f>
        <v>0</v>
      </c>
      <c r="Q289" s="148">
        <v>0.15814</v>
      </c>
      <c r="R289" s="148">
        <f>Q289*H289</f>
        <v>72.159282000000005</v>
      </c>
      <c r="S289" s="148">
        <v>0</v>
      </c>
      <c r="T289" s="149">
        <f>S289*H289</f>
        <v>0</v>
      </c>
      <c r="AR289" s="150" t="s">
        <v>236</v>
      </c>
      <c r="AT289" s="150" t="s">
        <v>208</v>
      </c>
      <c r="AU289" s="150" t="s">
        <v>91</v>
      </c>
      <c r="AY289" s="17" t="s">
        <v>207</v>
      </c>
      <c r="BE289" s="151">
        <f>IF(N289="základná",J289,0)</f>
        <v>0</v>
      </c>
      <c r="BF289" s="151">
        <f>IF(N289="znížená",J289,0)</f>
        <v>0</v>
      </c>
      <c r="BG289" s="151">
        <f>IF(N289="zákl. prenesená",J289,0)</f>
        <v>0</v>
      </c>
      <c r="BH289" s="151">
        <f>IF(N289="zníž. prenesená",J289,0)</f>
        <v>0</v>
      </c>
      <c r="BI289" s="151">
        <f>IF(N289="nulová",J289,0)</f>
        <v>0</v>
      </c>
      <c r="BJ289" s="17" t="s">
        <v>91</v>
      </c>
      <c r="BK289" s="151">
        <f>ROUND(I289*H289,2)</f>
        <v>0</v>
      </c>
      <c r="BL289" s="17" t="s">
        <v>236</v>
      </c>
      <c r="BM289" s="150" t="s">
        <v>3025</v>
      </c>
    </row>
    <row r="290" spans="2:65" s="11" customFormat="1" x14ac:dyDescent="0.2">
      <c r="B290" s="152"/>
      <c r="D290" s="153" t="s">
        <v>214</v>
      </c>
      <c r="E290" s="154" t="s">
        <v>1</v>
      </c>
      <c r="F290" s="155" t="s">
        <v>3026</v>
      </c>
      <c r="H290" s="156">
        <v>456.3</v>
      </c>
      <c r="I290" s="157"/>
      <c r="L290" s="152"/>
      <c r="M290" s="158"/>
      <c r="T290" s="159"/>
      <c r="AT290" s="154" t="s">
        <v>214</v>
      </c>
      <c r="AU290" s="154" t="s">
        <v>91</v>
      </c>
      <c r="AV290" s="11" t="s">
        <v>91</v>
      </c>
      <c r="AW290" s="11" t="s">
        <v>29</v>
      </c>
      <c r="AX290" s="11" t="s">
        <v>80</v>
      </c>
      <c r="AY290" s="154" t="s">
        <v>207</v>
      </c>
    </row>
    <row r="291" spans="2:65" s="1" customFormat="1" ht="16.5" customHeight="1" x14ac:dyDescent="0.2">
      <c r="B291" s="137"/>
      <c r="C291" s="206" t="s">
        <v>527</v>
      </c>
      <c r="D291" s="206" t="s">
        <v>742</v>
      </c>
      <c r="E291" s="207" t="s">
        <v>2180</v>
      </c>
      <c r="F291" s="208" t="s">
        <v>3027</v>
      </c>
      <c r="G291" s="209" t="s">
        <v>247</v>
      </c>
      <c r="H291" s="210">
        <v>460.863</v>
      </c>
      <c r="I291" s="211"/>
      <c r="J291" s="212">
        <f>ROUND(I291*H291,2)</f>
        <v>0</v>
      </c>
      <c r="K291" s="213"/>
      <c r="L291" s="214"/>
      <c r="M291" s="215" t="s">
        <v>1</v>
      </c>
      <c r="N291" s="216" t="s">
        <v>38</v>
      </c>
      <c r="P291" s="148">
        <f>O291*H291</f>
        <v>0</v>
      </c>
      <c r="Q291" s="148">
        <v>8.5000000000000006E-2</v>
      </c>
      <c r="R291" s="148">
        <f>Q291*H291</f>
        <v>39.173355000000001</v>
      </c>
      <c r="S291" s="148">
        <v>0</v>
      </c>
      <c r="T291" s="149">
        <f>S291*H291</f>
        <v>0</v>
      </c>
      <c r="AR291" s="150" t="s">
        <v>320</v>
      </c>
      <c r="AT291" s="150" t="s">
        <v>742</v>
      </c>
      <c r="AU291" s="150" t="s">
        <v>91</v>
      </c>
      <c r="AY291" s="17" t="s">
        <v>207</v>
      </c>
      <c r="BE291" s="151">
        <f>IF(N291="základná",J291,0)</f>
        <v>0</v>
      </c>
      <c r="BF291" s="151">
        <f>IF(N291="znížená",J291,0)</f>
        <v>0</v>
      </c>
      <c r="BG291" s="151">
        <f>IF(N291="zákl. prenesená",J291,0)</f>
        <v>0</v>
      </c>
      <c r="BH291" s="151">
        <f>IF(N291="zníž. prenesená",J291,0)</f>
        <v>0</v>
      </c>
      <c r="BI291" s="151">
        <f>IF(N291="nulová",J291,0)</f>
        <v>0</v>
      </c>
      <c r="BJ291" s="17" t="s">
        <v>91</v>
      </c>
      <c r="BK291" s="151">
        <f>ROUND(I291*H291,2)</f>
        <v>0</v>
      </c>
      <c r="BL291" s="17" t="s">
        <v>236</v>
      </c>
      <c r="BM291" s="150" t="s">
        <v>3028</v>
      </c>
    </row>
    <row r="292" spans="2:65" s="11" customFormat="1" x14ac:dyDescent="0.2">
      <c r="B292" s="152"/>
      <c r="D292" s="153" t="s">
        <v>214</v>
      </c>
      <c r="F292" s="155" t="s">
        <v>3029</v>
      </c>
      <c r="H292" s="156">
        <v>460.863</v>
      </c>
      <c r="I292" s="157"/>
      <c r="L292" s="152"/>
      <c r="M292" s="158"/>
      <c r="T292" s="159"/>
      <c r="AT292" s="154" t="s">
        <v>214</v>
      </c>
      <c r="AU292" s="154" t="s">
        <v>91</v>
      </c>
      <c r="AV292" s="11" t="s">
        <v>91</v>
      </c>
      <c r="AW292" s="11" t="s">
        <v>3</v>
      </c>
      <c r="AX292" s="11" t="s">
        <v>80</v>
      </c>
      <c r="AY292" s="154" t="s">
        <v>207</v>
      </c>
    </row>
    <row r="293" spans="2:65" s="1" customFormat="1" ht="21.75" customHeight="1" x14ac:dyDescent="0.2">
      <c r="B293" s="137"/>
      <c r="C293" s="138" t="s">
        <v>535</v>
      </c>
      <c r="D293" s="198" t="s">
        <v>208</v>
      </c>
      <c r="E293" s="139" t="s">
        <v>528</v>
      </c>
      <c r="F293" s="140" t="s">
        <v>529</v>
      </c>
      <c r="G293" s="141" t="s">
        <v>469</v>
      </c>
      <c r="H293" s="142">
        <v>1.016</v>
      </c>
      <c r="I293" s="143"/>
      <c r="J293" s="144">
        <f>ROUND(I293*H293,2)</f>
        <v>0</v>
      </c>
      <c r="K293" s="145"/>
      <c r="L293" s="32"/>
      <c r="M293" s="146" t="s">
        <v>1</v>
      </c>
      <c r="N293" s="147" t="s">
        <v>38</v>
      </c>
      <c r="P293" s="148">
        <f>O293*H293</f>
        <v>0</v>
      </c>
      <c r="Q293" s="148">
        <v>0</v>
      </c>
      <c r="R293" s="148">
        <f>Q293*H293</f>
        <v>0</v>
      </c>
      <c r="S293" s="148">
        <v>0</v>
      </c>
      <c r="T293" s="149">
        <f>S293*H293</f>
        <v>0</v>
      </c>
      <c r="AR293" s="150" t="s">
        <v>236</v>
      </c>
      <c r="AT293" s="150" t="s">
        <v>208</v>
      </c>
      <c r="AU293" s="150" t="s">
        <v>91</v>
      </c>
      <c r="AY293" s="17" t="s">
        <v>207</v>
      </c>
      <c r="BE293" s="151">
        <f>IF(N293="základná",J293,0)</f>
        <v>0</v>
      </c>
      <c r="BF293" s="151">
        <f>IF(N293="znížená",J293,0)</f>
        <v>0</v>
      </c>
      <c r="BG293" s="151">
        <f>IF(N293="zákl. prenesená",J293,0)</f>
        <v>0</v>
      </c>
      <c r="BH293" s="151">
        <f>IF(N293="zníž. prenesená",J293,0)</f>
        <v>0</v>
      </c>
      <c r="BI293" s="151">
        <f>IF(N293="nulová",J293,0)</f>
        <v>0</v>
      </c>
      <c r="BJ293" s="17" t="s">
        <v>91</v>
      </c>
      <c r="BK293" s="151">
        <f>ROUND(I293*H293,2)</f>
        <v>0</v>
      </c>
      <c r="BL293" s="17" t="s">
        <v>236</v>
      </c>
      <c r="BM293" s="150" t="s">
        <v>3030</v>
      </c>
    </row>
    <row r="294" spans="2:65" s="11" customFormat="1" x14ac:dyDescent="0.2">
      <c r="B294" s="152"/>
      <c r="D294" s="153" t="s">
        <v>214</v>
      </c>
      <c r="E294" s="154" t="s">
        <v>1</v>
      </c>
      <c r="F294" s="155" t="s">
        <v>3031</v>
      </c>
      <c r="H294" s="156">
        <v>1.016</v>
      </c>
      <c r="I294" s="157"/>
      <c r="L294" s="152"/>
      <c r="M294" s="158"/>
      <c r="T294" s="159"/>
      <c r="AT294" s="154" t="s">
        <v>214</v>
      </c>
      <c r="AU294" s="154" t="s">
        <v>91</v>
      </c>
      <c r="AV294" s="11" t="s">
        <v>91</v>
      </c>
      <c r="AW294" s="11" t="s">
        <v>29</v>
      </c>
      <c r="AX294" s="11" t="s">
        <v>80</v>
      </c>
      <c r="AY294" s="154" t="s">
        <v>207</v>
      </c>
    </row>
    <row r="295" spans="2:65" s="1" customFormat="1" ht="24.15" customHeight="1" x14ac:dyDescent="0.2">
      <c r="B295" s="137"/>
      <c r="C295" s="138" t="s">
        <v>541</v>
      </c>
      <c r="D295" s="198" t="s">
        <v>208</v>
      </c>
      <c r="E295" s="139" t="s">
        <v>536</v>
      </c>
      <c r="F295" s="140" t="s">
        <v>537</v>
      </c>
      <c r="G295" s="141" t="s">
        <v>469</v>
      </c>
      <c r="H295" s="142">
        <v>24.384</v>
      </c>
      <c r="I295" s="143"/>
      <c r="J295" s="144">
        <f>ROUND(I295*H295,2)</f>
        <v>0</v>
      </c>
      <c r="K295" s="145"/>
      <c r="L295" s="32"/>
      <c r="M295" s="146" t="s">
        <v>1</v>
      </c>
      <c r="N295" s="147" t="s">
        <v>38</v>
      </c>
      <c r="P295" s="148">
        <f>O295*H295</f>
        <v>0</v>
      </c>
      <c r="Q295" s="148">
        <v>0</v>
      </c>
      <c r="R295" s="148">
        <f>Q295*H295</f>
        <v>0</v>
      </c>
      <c r="S295" s="148">
        <v>0</v>
      </c>
      <c r="T295" s="149">
        <f>S295*H295</f>
        <v>0</v>
      </c>
      <c r="AR295" s="150" t="s">
        <v>236</v>
      </c>
      <c r="AT295" s="150" t="s">
        <v>208</v>
      </c>
      <c r="AU295" s="150" t="s">
        <v>91</v>
      </c>
      <c r="AY295" s="17" t="s">
        <v>207</v>
      </c>
      <c r="BE295" s="151">
        <f>IF(N295="základná",J295,0)</f>
        <v>0</v>
      </c>
      <c r="BF295" s="151">
        <f>IF(N295="znížená",J295,0)</f>
        <v>0</v>
      </c>
      <c r="BG295" s="151">
        <f>IF(N295="zákl. prenesená",J295,0)</f>
        <v>0</v>
      </c>
      <c r="BH295" s="151">
        <f>IF(N295="zníž. prenesená",J295,0)</f>
        <v>0</v>
      </c>
      <c r="BI295" s="151">
        <f>IF(N295="nulová",J295,0)</f>
        <v>0</v>
      </c>
      <c r="BJ295" s="17" t="s">
        <v>91</v>
      </c>
      <c r="BK295" s="151">
        <f>ROUND(I295*H295,2)</f>
        <v>0</v>
      </c>
      <c r="BL295" s="17" t="s">
        <v>236</v>
      </c>
      <c r="BM295" s="150" t="s">
        <v>3032</v>
      </c>
    </row>
    <row r="296" spans="2:65" s="1" customFormat="1" ht="19.2" x14ac:dyDescent="0.2">
      <c r="B296" s="32"/>
      <c r="D296" s="153" t="s">
        <v>220</v>
      </c>
      <c r="F296" s="160" t="s">
        <v>539</v>
      </c>
      <c r="I296" s="161"/>
      <c r="L296" s="32"/>
      <c r="M296" s="162"/>
      <c r="T296" s="59"/>
      <c r="AT296" s="17" t="s">
        <v>220</v>
      </c>
      <c r="AU296" s="17" t="s">
        <v>91</v>
      </c>
    </row>
    <row r="297" spans="2:65" s="11" customFormat="1" x14ac:dyDescent="0.2">
      <c r="B297" s="152"/>
      <c r="D297" s="153" t="s">
        <v>214</v>
      </c>
      <c r="E297" s="154" t="s">
        <v>1</v>
      </c>
      <c r="F297" s="155" t="s">
        <v>3033</v>
      </c>
      <c r="H297" s="156">
        <v>24.384</v>
      </c>
      <c r="I297" s="157"/>
      <c r="L297" s="152"/>
      <c r="M297" s="158"/>
      <c r="T297" s="159"/>
      <c r="AT297" s="154" t="s">
        <v>214</v>
      </c>
      <c r="AU297" s="154" t="s">
        <v>91</v>
      </c>
      <c r="AV297" s="11" t="s">
        <v>91</v>
      </c>
      <c r="AW297" s="11" t="s">
        <v>29</v>
      </c>
      <c r="AX297" s="11" t="s">
        <v>80</v>
      </c>
      <c r="AY297" s="154" t="s">
        <v>207</v>
      </c>
    </row>
    <row r="298" spans="2:65" s="1" customFormat="1" ht="24.15" customHeight="1" x14ac:dyDescent="0.2">
      <c r="B298" s="137"/>
      <c r="C298" s="138" t="s">
        <v>547</v>
      </c>
      <c r="D298" s="198" t="s">
        <v>208</v>
      </c>
      <c r="E298" s="139" t="s">
        <v>542</v>
      </c>
      <c r="F298" s="140" t="s">
        <v>543</v>
      </c>
      <c r="G298" s="141" t="s">
        <v>469</v>
      </c>
      <c r="H298" s="142">
        <v>4.0640000000000001</v>
      </c>
      <c r="I298" s="143"/>
      <c r="J298" s="144">
        <f>ROUND(I298*H298,2)</f>
        <v>0</v>
      </c>
      <c r="K298" s="145"/>
      <c r="L298" s="32"/>
      <c r="M298" s="146" t="s">
        <v>1</v>
      </c>
      <c r="N298" s="147" t="s">
        <v>38</v>
      </c>
      <c r="P298" s="148">
        <f>O298*H298</f>
        <v>0</v>
      </c>
      <c r="Q298" s="148">
        <v>0</v>
      </c>
      <c r="R298" s="148">
        <f>Q298*H298</f>
        <v>0</v>
      </c>
      <c r="S298" s="148">
        <v>0</v>
      </c>
      <c r="T298" s="149">
        <f>S298*H298</f>
        <v>0</v>
      </c>
      <c r="AR298" s="150" t="s">
        <v>236</v>
      </c>
      <c r="AT298" s="150" t="s">
        <v>208</v>
      </c>
      <c r="AU298" s="150" t="s">
        <v>91</v>
      </c>
      <c r="AY298" s="17" t="s">
        <v>207</v>
      </c>
      <c r="BE298" s="151">
        <f>IF(N298="základná",J298,0)</f>
        <v>0</v>
      </c>
      <c r="BF298" s="151">
        <f>IF(N298="znížená",J298,0)</f>
        <v>0</v>
      </c>
      <c r="BG298" s="151">
        <f>IF(N298="zákl. prenesená",J298,0)</f>
        <v>0</v>
      </c>
      <c r="BH298" s="151">
        <f>IF(N298="zníž. prenesená",J298,0)</f>
        <v>0</v>
      </c>
      <c r="BI298" s="151">
        <f>IF(N298="nulová",J298,0)</f>
        <v>0</v>
      </c>
      <c r="BJ298" s="17" t="s">
        <v>91</v>
      </c>
      <c r="BK298" s="151">
        <f>ROUND(I298*H298,2)</f>
        <v>0</v>
      </c>
      <c r="BL298" s="17" t="s">
        <v>236</v>
      </c>
      <c r="BM298" s="150" t="s">
        <v>3034</v>
      </c>
    </row>
    <row r="299" spans="2:65" s="1" customFormat="1" ht="19.2" x14ac:dyDescent="0.2">
      <c r="B299" s="32"/>
      <c r="D299" s="153" t="s">
        <v>220</v>
      </c>
      <c r="F299" s="160" t="s">
        <v>545</v>
      </c>
      <c r="I299" s="161"/>
      <c r="L299" s="32"/>
      <c r="M299" s="162"/>
      <c r="T299" s="59"/>
      <c r="AT299" s="17" t="s">
        <v>220</v>
      </c>
      <c r="AU299" s="17" t="s">
        <v>91</v>
      </c>
    </row>
    <row r="300" spans="2:65" s="11" customFormat="1" x14ac:dyDescent="0.2">
      <c r="B300" s="152"/>
      <c r="D300" s="153" t="s">
        <v>214</v>
      </c>
      <c r="E300" s="154" t="s">
        <v>1</v>
      </c>
      <c r="F300" s="155" t="s">
        <v>3035</v>
      </c>
      <c r="H300" s="156">
        <v>4.0640000000000001</v>
      </c>
      <c r="I300" s="157"/>
      <c r="L300" s="152"/>
      <c r="M300" s="158"/>
      <c r="T300" s="159"/>
      <c r="AT300" s="154" t="s">
        <v>214</v>
      </c>
      <c r="AU300" s="154" t="s">
        <v>91</v>
      </c>
      <c r="AV300" s="11" t="s">
        <v>91</v>
      </c>
      <c r="AW300" s="11" t="s">
        <v>29</v>
      </c>
      <c r="AX300" s="11" t="s">
        <v>80</v>
      </c>
      <c r="AY300" s="154" t="s">
        <v>207</v>
      </c>
    </row>
    <row r="301" spans="2:65" s="1" customFormat="1" ht="24.15" customHeight="1" x14ac:dyDescent="0.2">
      <c r="B301" s="137"/>
      <c r="C301" s="138" t="s">
        <v>561</v>
      </c>
      <c r="D301" s="138" t="s">
        <v>208</v>
      </c>
      <c r="E301" s="139" t="s">
        <v>562</v>
      </c>
      <c r="F301" s="140" t="s">
        <v>563</v>
      </c>
      <c r="G301" s="141" t="s">
        <v>469</v>
      </c>
      <c r="H301" s="142">
        <v>1.016</v>
      </c>
      <c r="I301" s="143"/>
      <c r="J301" s="144">
        <f>ROUND(I301*H301,2)</f>
        <v>0</v>
      </c>
      <c r="K301" s="145"/>
      <c r="L301" s="32"/>
      <c r="M301" s="146" t="s">
        <v>1</v>
      </c>
      <c r="N301" s="147" t="s">
        <v>38</v>
      </c>
      <c r="P301" s="148">
        <f>O301*H301</f>
        <v>0</v>
      </c>
      <c r="Q301" s="148">
        <v>0</v>
      </c>
      <c r="R301" s="148">
        <f>Q301*H301</f>
        <v>0</v>
      </c>
      <c r="S301" s="148">
        <v>0</v>
      </c>
      <c r="T301" s="149">
        <f>S301*H301</f>
        <v>0</v>
      </c>
      <c r="AR301" s="150" t="s">
        <v>236</v>
      </c>
      <c r="AT301" s="150" t="s">
        <v>208</v>
      </c>
      <c r="AU301" s="150" t="s">
        <v>91</v>
      </c>
      <c r="AY301" s="17" t="s">
        <v>207</v>
      </c>
      <c r="BE301" s="151">
        <f>IF(N301="základná",J301,0)</f>
        <v>0</v>
      </c>
      <c r="BF301" s="151">
        <f>IF(N301="znížená",J301,0)</f>
        <v>0</v>
      </c>
      <c r="BG301" s="151">
        <f>IF(N301="zákl. prenesená",J301,0)</f>
        <v>0</v>
      </c>
      <c r="BH301" s="151">
        <f>IF(N301="zníž. prenesená",J301,0)</f>
        <v>0</v>
      </c>
      <c r="BI301" s="151">
        <f>IF(N301="nulová",J301,0)</f>
        <v>0</v>
      </c>
      <c r="BJ301" s="17" t="s">
        <v>91</v>
      </c>
      <c r="BK301" s="151">
        <f>ROUND(I301*H301,2)</f>
        <v>0</v>
      </c>
      <c r="BL301" s="17" t="s">
        <v>236</v>
      </c>
      <c r="BM301" s="150" t="s">
        <v>3036</v>
      </c>
    </row>
    <row r="302" spans="2:65" s="11" customFormat="1" x14ac:dyDescent="0.2">
      <c r="B302" s="152"/>
      <c r="D302" s="153" t="s">
        <v>214</v>
      </c>
      <c r="E302" s="154" t="s">
        <v>1</v>
      </c>
      <c r="F302" s="155" t="s">
        <v>3031</v>
      </c>
      <c r="H302" s="156">
        <v>1.016</v>
      </c>
      <c r="I302" s="157"/>
      <c r="L302" s="152"/>
      <c r="M302" s="158"/>
      <c r="T302" s="159"/>
      <c r="AT302" s="154" t="s">
        <v>214</v>
      </c>
      <c r="AU302" s="154" t="s">
        <v>91</v>
      </c>
      <c r="AV302" s="11" t="s">
        <v>91</v>
      </c>
      <c r="AW302" s="11" t="s">
        <v>29</v>
      </c>
      <c r="AX302" s="11" t="s">
        <v>80</v>
      </c>
      <c r="AY302" s="154" t="s">
        <v>207</v>
      </c>
    </row>
    <row r="303" spans="2:65" s="10" customFormat="1" ht="22.8" customHeight="1" x14ac:dyDescent="0.25">
      <c r="B303" s="127"/>
      <c r="D303" s="128" t="s">
        <v>71</v>
      </c>
      <c r="E303" s="170" t="s">
        <v>1706</v>
      </c>
      <c r="F303" s="170" t="s">
        <v>1827</v>
      </c>
      <c r="I303" s="130"/>
      <c r="J303" s="171">
        <f>BK303</f>
        <v>0</v>
      </c>
      <c r="L303" s="127"/>
      <c r="M303" s="132"/>
      <c r="P303" s="133">
        <f>P304</f>
        <v>0</v>
      </c>
      <c r="R303" s="133">
        <f>R304</f>
        <v>0</v>
      </c>
      <c r="T303" s="134">
        <f>T304</f>
        <v>0</v>
      </c>
      <c r="AR303" s="128" t="s">
        <v>80</v>
      </c>
      <c r="AT303" s="135" t="s">
        <v>71</v>
      </c>
      <c r="AU303" s="135" t="s">
        <v>80</v>
      </c>
      <c r="AY303" s="128" t="s">
        <v>207</v>
      </c>
      <c r="BK303" s="136">
        <f>BK304</f>
        <v>0</v>
      </c>
    </row>
    <row r="304" spans="2:65" s="1" customFormat="1" ht="33" customHeight="1" x14ac:dyDescent="0.2">
      <c r="B304" s="137"/>
      <c r="C304" s="138" t="s">
        <v>573</v>
      </c>
      <c r="D304" s="138" t="s">
        <v>208</v>
      </c>
      <c r="E304" s="139" t="s">
        <v>1829</v>
      </c>
      <c r="F304" s="140" t="s">
        <v>1830</v>
      </c>
      <c r="G304" s="141" t="s">
        <v>469</v>
      </c>
      <c r="H304" s="142">
        <v>3452.8420000000001</v>
      </c>
      <c r="I304" s="143"/>
      <c r="J304" s="144">
        <f>ROUND(I304*H304,2)</f>
        <v>0</v>
      </c>
      <c r="K304" s="145"/>
      <c r="L304" s="32"/>
      <c r="M304" s="146" t="s">
        <v>1</v>
      </c>
      <c r="N304" s="147" t="s">
        <v>38</v>
      </c>
      <c r="P304" s="148">
        <f>O304*H304</f>
        <v>0</v>
      </c>
      <c r="Q304" s="148">
        <v>0</v>
      </c>
      <c r="R304" s="148">
        <f>Q304*H304</f>
        <v>0</v>
      </c>
      <c r="S304" s="148">
        <v>0</v>
      </c>
      <c r="T304" s="149">
        <f>S304*H304</f>
        <v>0</v>
      </c>
      <c r="AR304" s="150" t="s">
        <v>236</v>
      </c>
      <c r="AT304" s="150" t="s">
        <v>208</v>
      </c>
      <c r="AU304" s="150" t="s">
        <v>91</v>
      </c>
      <c r="AY304" s="17" t="s">
        <v>207</v>
      </c>
      <c r="BE304" s="151">
        <f>IF(N304="základná",J304,0)</f>
        <v>0</v>
      </c>
      <c r="BF304" s="151">
        <f>IF(N304="znížená",J304,0)</f>
        <v>0</v>
      </c>
      <c r="BG304" s="151">
        <f>IF(N304="zákl. prenesená",J304,0)</f>
        <v>0</v>
      </c>
      <c r="BH304" s="151">
        <f>IF(N304="zníž. prenesená",J304,0)</f>
        <v>0</v>
      </c>
      <c r="BI304" s="151">
        <f>IF(N304="nulová",J304,0)</f>
        <v>0</v>
      </c>
      <c r="BJ304" s="17" t="s">
        <v>91</v>
      </c>
      <c r="BK304" s="151">
        <f>ROUND(I304*H304,2)</f>
        <v>0</v>
      </c>
      <c r="BL304" s="17" t="s">
        <v>236</v>
      </c>
      <c r="BM304" s="150" t="s">
        <v>3037</v>
      </c>
    </row>
    <row r="305" spans="2:65" s="10" customFormat="1" ht="25.95" customHeight="1" x14ac:dyDescent="0.25">
      <c r="B305" s="127"/>
      <c r="D305" s="128" t="s">
        <v>71</v>
      </c>
      <c r="E305" s="129" t="s">
        <v>204</v>
      </c>
      <c r="F305" s="129" t="s">
        <v>205</v>
      </c>
      <c r="I305" s="130"/>
      <c r="J305" s="131">
        <f>BK305</f>
        <v>0</v>
      </c>
      <c r="L305" s="127"/>
      <c r="M305" s="132"/>
      <c r="P305" s="133">
        <f>SUM(P306:P307)</f>
        <v>0</v>
      </c>
      <c r="R305" s="133">
        <f>SUM(R306:R307)</f>
        <v>0</v>
      </c>
      <c r="T305" s="134">
        <f>SUM(T306:T307)</f>
        <v>0</v>
      </c>
      <c r="AR305" s="128" t="s">
        <v>206</v>
      </c>
      <c r="AT305" s="135" t="s">
        <v>71</v>
      </c>
      <c r="AU305" s="135" t="s">
        <v>72</v>
      </c>
      <c r="AY305" s="128" t="s">
        <v>207</v>
      </c>
      <c r="BK305" s="136">
        <f>SUM(BK306:BK307)</f>
        <v>0</v>
      </c>
    </row>
    <row r="306" spans="2:65" s="1" customFormat="1" ht="49.05" customHeight="1" x14ac:dyDescent="0.2">
      <c r="B306" s="137"/>
      <c r="C306" s="138" t="s">
        <v>589</v>
      </c>
      <c r="D306" s="138" t="s">
        <v>208</v>
      </c>
      <c r="E306" s="139" t="s">
        <v>918</v>
      </c>
      <c r="F306" s="140" t="s">
        <v>919</v>
      </c>
      <c r="G306" s="141" t="s">
        <v>211</v>
      </c>
      <c r="H306" s="142">
        <v>1</v>
      </c>
      <c r="I306" s="143"/>
      <c r="J306" s="144">
        <f>ROUND(I306*H306,2)</f>
        <v>0</v>
      </c>
      <c r="K306" s="145"/>
      <c r="L306" s="32"/>
      <c r="M306" s="146" t="s">
        <v>1</v>
      </c>
      <c r="N306" s="147" t="s">
        <v>38</v>
      </c>
      <c r="P306" s="148">
        <f>O306*H306</f>
        <v>0</v>
      </c>
      <c r="Q306" s="148">
        <v>0</v>
      </c>
      <c r="R306" s="148">
        <f>Q306*H306</f>
        <v>0</v>
      </c>
      <c r="S306" s="148">
        <v>0</v>
      </c>
      <c r="T306" s="149">
        <f>S306*H306</f>
        <v>0</v>
      </c>
      <c r="AR306" s="150" t="s">
        <v>212</v>
      </c>
      <c r="AT306" s="150" t="s">
        <v>208</v>
      </c>
      <c r="AU306" s="150" t="s">
        <v>80</v>
      </c>
      <c r="AY306" s="17" t="s">
        <v>207</v>
      </c>
      <c r="BE306" s="151">
        <f>IF(N306="základná",J306,0)</f>
        <v>0</v>
      </c>
      <c r="BF306" s="151">
        <f>IF(N306="znížená",J306,0)</f>
        <v>0</v>
      </c>
      <c r="BG306" s="151">
        <f>IF(N306="zákl. prenesená",J306,0)</f>
        <v>0</v>
      </c>
      <c r="BH306" s="151">
        <f>IF(N306="zníž. prenesená",J306,0)</f>
        <v>0</v>
      </c>
      <c r="BI306" s="151">
        <f>IF(N306="nulová",J306,0)</f>
        <v>0</v>
      </c>
      <c r="BJ306" s="17" t="s">
        <v>91</v>
      </c>
      <c r="BK306" s="151">
        <f>ROUND(I306*H306,2)</f>
        <v>0</v>
      </c>
      <c r="BL306" s="17" t="s">
        <v>212</v>
      </c>
      <c r="BM306" s="150" t="s">
        <v>3038</v>
      </c>
    </row>
    <row r="307" spans="2:65" s="1" customFormat="1" ht="44.25" customHeight="1" x14ac:dyDescent="0.2">
      <c r="B307" s="137"/>
      <c r="C307" s="138" t="s">
        <v>594</v>
      </c>
      <c r="D307" s="138" t="s">
        <v>208</v>
      </c>
      <c r="E307" s="139" t="s">
        <v>621</v>
      </c>
      <c r="F307" s="140" t="s">
        <v>622</v>
      </c>
      <c r="G307" s="141" t="s">
        <v>211</v>
      </c>
      <c r="H307" s="142">
        <v>1</v>
      </c>
      <c r="I307" s="143"/>
      <c r="J307" s="144">
        <f>ROUND(I307*H307,2)</f>
        <v>0</v>
      </c>
      <c r="K307" s="145"/>
      <c r="L307" s="32"/>
      <c r="M307" s="199" t="s">
        <v>1</v>
      </c>
      <c r="N307" s="200" t="s">
        <v>38</v>
      </c>
      <c r="O307" s="201"/>
      <c r="P307" s="202">
        <f>O307*H307</f>
        <v>0</v>
      </c>
      <c r="Q307" s="202">
        <v>0</v>
      </c>
      <c r="R307" s="202">
        <f>Q307*H307</f>
        <v>0</v>
      </c>
      <c r="S307" s="202">
        <v>0</v>
      </c>
      <c r="T307" s="203">
        <f>S307*H307</f>
        <v>0</v>
      </c>
      <c r="AR307" s="150" t="s">
        <v>212</v>
      </c>
      <c r="AT307" s="150" t="s">
        <v>208</v>
      </c>
      <c r="AU307" s="150" t="s">
        <v>80</v>
      </c>
      <c r="AY307" s="17" t="s">
        <v>207</v>
      </c>
      <c r="BE307" s="151">
        <f>IF(N307="základná",J307,0)</f>
        <v>0</v>
      </c>
      <c r="BF307" s="151">
        <f>IF(N307="znížená",J307,0)</f>
        <v>0</v>
      </c>
      <c r="BG307" s="151">
        <f>IF(N307="zákl. prenesená",J307,0)</f>
        <v>0</v>
      </c>
      <c r="BH307" s="151">
        <f>IF(N307="zníž. prenesená",J307,0)</f>
        <v>0</v>
      </c>
      <c r="BI307" s="151">
        <f>IF(N307="nulová",J307,0)</f>
        <v>0</v>
      </c>
      <c r="BJ307" s="17" t="s">
        <v>91</v>
      </c>
      <c r="BK307" s="151">
        <f>ROUND(I307*H307,2)</f>
        <v>0</v>
      </c>
      <c r="BL307" s="17" t="s">
        <v>212</v>
      </c>
      <c r="BM307" s="150" t="s">
        <v>3039</v>
      </c>
    </row>
    <row r="308" spans="2:65" s="1" customFormat="1" ht="6.9" customHeight="1" x14ac:dyDescent="0.2">
      <c r="B308" s="47"/>
      <c r="C308" s="48"/>
      <c r="D308" s="48"/>
      <c r="E308" s="48"/>
      <c r="F308" s="48"/>
      <c r="G308" s="48"/>
      <c r="H308" s="48"/>
      <c r="I308" s="48"/>
      <c r="J308" s="48"/>
      <c r="K308" s="48"/>
      <c r="L308" s="32"/>
    </row>
  </sheetData>
  <autoFilter ref="C126:K307" xr:uid="{00000000-0009-0000-0000-000010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BM253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140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2896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3040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3041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ROUND(J127,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ROUND((SUM(BE127:BE252)),  2)</f>
        <v>0</v>
      </c>
      <c r="G35" s="100"/>
      <c r="H35" s="100"/>
      <c r="I35" s="101">
        <v>0.23</v>
      </c>
      <c r="J35" s="99">
        <f>ROUND(((SUM(BE127:BE252))*I35),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ROUND((SUM(BF127:BF252)),  2)</f>
        <v>0</v>
      </c>
      <c r="I36" s="102">
        <v>0.23</v>
      </c>
      <c r="J36" s="89">
        <f>ROUND(((SUM(BF127:BF252))*I36),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ROUND((SUM(BG127:BG252)),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ROUND((SUM(BH127:BH252)),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ROUND((SUM(BI127:BI252)),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2896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2.10.2 - SO 2.10.2  Miestna cesta MO3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J127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J128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J129</f>
        <v>0</v>
      </c>
      <c r="L100" s="166"/>
    </row>
    <row r="101" spans="2:47" s="12" customFormat="1" ht="19.95" customHeight="1" x14ac:dyDescent="0.2">
      <c r="B101" s="166"/>
      <c r="D101" s="167" t="s">
        <v>629</v>
      </c>
      <c r="E101" s="168"/>
      <c r="F101" s="168"/>
      <c r="G101" s="168"/>
      <c r="H101" s="168"/>
      <c r="I101" s="168"/>
      <c r="J101" s="169">
        <f>J207</f>
        <v>0</v>
      </c>
      <c r="L101" s="166"/>
    </row>
    <row r="102" spans="2:47" s="12" customFormat="1" ht="19.95" customHeight="1" x14ac:dyDescent="0.2">
      <c r="B102" s="166"/>
      <c r="D102" s="167" t="s">
        <v>630</v>
      </c>
      <c r="E102" s="168"/>
      <c r="F102" s="168"/>
      <c r="G102" s="168"/>
      <c r="H102" s="168"/>
      <c r="I102" s="168"/>
      <c r="J102" s="169">
        <f>J225</f>
        <v>0</v>
      </c>
      <c r="L102" s="166"/>
    </row>
    <row r="103" spans="2:47" s="12" customFormat="1" ht="19.95" customHeight="1" x14ac:dyDescent="0.2">
      <c r="B103" s="166"/>
      <c r="D103" s="167" t="s">
        <v>226</v>
      </c>
      <c r="E103" s="168"/>
      <c r="F103" s="168"/>
      <c r="G103" s="168"/>
      <c r="H103" s="168"/>
      <c r="I103" s="168"/>
      <c r="J103" s="169">
        <f>J243</f>
        <v>0</v>
      </c>
      <c r="L103" s="166"/>
    </row>
    <row r="104" spans="2:47" s="12" customFormat="1" ht="19.95" customHeight="1" x14ac:dyDescent="0.2">
      <c r="B104" s="166"/>
      <c r="D104" s="167" t="s">
        <v>1423</v>
      </c>
      <c r="E104" s="168"/>
      <c r="F104" s="168"/>
      <c r="G104" s="168"/>
      <c r="H104" s="168"/>
      <c r="I104" s="168"/>
      <c r="J104" s="169">
        <f>J248</f>
        <v>0</v>
      </c>
      <c r="L104" s="166"/>
    </row>
    <row r="105" spans="2:47" s="8" customFormat="1" ht="24.9" customHeight="1" x14ac:dyDescent="0.2">
      <c r="B105" s="114"/>
      <c r="D105" s="115" t="s">
        <v>191</v>
      </c>
      <c r="E105" s="116"/>
      <c r="F105" s="116"/>
      <c r="G105" s="116"/>
      <c r="H105" s="116"/>
      <c r="I105" s="116"/>
      <c r="J105" s="117">
        <f>J250</f>
        <v>0</v>
      </c>
      <c r="L105" s="114"/>
    </row>
    <row r="106" spans="2:47" s="1" customFormat="1" ht="21.75" customHeight="1" x14ac:dyDescent="0.2">
      <c r="B106" s="32"/>
      <c r="L106" s="32"/>
    </row>
    <row r="107" spans="2:47" s="1" customFormat="1" ht="6.9" customHeight="1" x14ac:dyDescent="0.2">
      <c r="B107" s="47"/>
      <c r="C107" s="48"/>
      <c r="D107" s="48"/>
      <c r="E107" s="48"/>
      <c r="F107" s="48"/>
      <c r="G107" s="48"/>
      <c r="H107" s="48"/>
      <c r="I107" s="48"/>
      <c r="J107" s="48"/>
      <c r="K107" s="48"/>
      <c r="L107" s="32"/>
    </row>
    <row r="111" spans="2:47" s="1" customFormat="1" ht="6.9" customHeight="1" x14ac:dyDescent="0.2">
      <c r="B111" s="49"/>
      <c r="C111" s="50"/>
      <c r="D111" s="50"/>
      <c r="E111" s="50"/>
      <c r="F111" s="50"/>
      <c r="G111" s="50"/>
      <c r="H111" s="50"/>
      <c r="I111" s="50"/>
      <c r="J111" s="50"/>
      <c r="K111" s="50"/>
      <c r="L111" s="32"/>
    </row>
    <row r="112" spans="2:47" s="1" customFormat="1" ht="24.9" customHeight="1" x14ac:dyDescent="0.2">
      <c r="B112" s="32"/>
      <c r="C112" s="21" t="s">
        <v>192</v>
      </c>
      <c r="L112" s="32"/>
    </row>
    <row r="113" spans="2:63" s="1" customFormat="1" ht="6.9" customHeight="1" x14ac:dyDescent="0.2">
      <c r="B113" s="32"/>
      <c r="L113" s="32"/>
    </row>
    <row r="114" spans="2:63" s="1" customFormat="1" ht="12" customHeight="1" x14ac:dyDescent="0.2">
      <c r="B114" s="32"/>
      <c r="C114" s="27" t="s">
        <v>15</v>
      </c>
      <c r="L114" s="32"/>
    </row>
    <row r="115" spans="2:63" s="1" customFormat="1" ht="16.5" customHeight="1" x14ac:dyDescent="0.2">
      <c r="B115" s="32"/>
      <c r="E115" s="243" t="str">
        <f>E7</f>
        <v>IP Horná Streda</v>
      </c>
      <c r="F115" s="244"/>
      <c r="G115" s="244"/>
      <c r="H115" s="244"/>
      <c r="L115" s="32"/>
    </row>
    <row r="116" spans="2:63" ht="12" customHeight="1" x14ac:dyDescent="0.2">
      <c r="B116" s="20"/>
      <c r="C116" s="27" t="s">
        <v>184</v>
      </c>
      <c r="L116" s="20"/>
    </row>
    <row r="117" spans="2:63" s="1" customFormat="1" ht="16.5" customHeight="1" x14ac:dyDescent="0.2">
      <c r="B117" s="32"/>
      <c r="E117" s="243" t="s">
        <v>2896</v>
      </c>
      <c r="F117" s="240"/>
      <c r="G117" s="240"/>
      <c r="H117" s="240"/>
      <c r="L117" s="32"/>
    </row>
    <row r="118" spans="2:63" s="1" customFormat="1" ht="12" customHeight="1" x14ac:dyDescent="0.2">
      <c r="B118" s="32"/>
      <c r="C118" s="27" t="s">
        <v>625</v>
      </c>
      <c r="L118" s="32"/>
    </row>
    <row r="119" spans="2:63" s="1" customFormat="1" ht="30" customHeight="1" x14ac:dyDescent="0.2">
      <c r="B119" s="32"/>
      <c r="E119" s="239" t="str">
        <f>E11</f>
        <v>SO 2.10.2 - SO 2.10.2  Miestna cesta MO3 8/40 - I. etapa</v>
      </c>
      <c r="F119" s="240"/>
      <c r="G119" s="240"/>
      <c r="H119" s="240"/>
      <c r="L119" s="32"/>
    </row>
    <row r="120" spans="2:63" s="1" customFormat="1" ht="6.9" customHeight="1" x14ac:dyDescent="0.2">
      <c r="B120" s="32"/>
      <c r="L120" s="32"/>
    </row>
    <row r="121" spans="2:63" s="1" customFormat="1" ht="12" customHeight="1" x14ac:dyDescent="0.2">
      <c r="B121" s="32"/>
      <c r="C121" s="27" t="s">
        <v>19</v>
      </c>
      <c r="F121" s="25" t="str">
        <f>F14</f>
        <v xml:space="preserve"> </v>
      </c>
      <c r="I121" s="27" t="s">
        <v>21</v>
      </c>
      <c r="J121" s="55" t="str">
        <f>IF(J14="","",J14)</f>
        <v>31. 7. 2026</v>
      </c>
      <c r="L121" s="32"/>
    </row>
    <row r="122" spans="2:63" s="1" customFormat="1" ht="6.9" customHeight="1" x14ac:dyDescent="0.2">
      <c r="B122" s="32"/>
      <c r="L122" s="32"/>
    </row>
    <row r="123" spans="2:63" s="1" customFormat="1" ht="15.15" customHeight="1" x14ac:dyDescent="0.2">
      <c r="B123" s="32"/>
      <c r="C123" s="27" t="s">
        <v>23</v>
      </c>
      <c r="F123" s="25" t="str">
        <f>E17</f>
        <v xml:space="preserve"> </v>
      </c>
      <c r="I123" s="27" t="s">
        <v>28</v>
      </c>
      <c r="J123" s="30" t="str">
        <f>E23</f>
        <v xml:space="preserve"> </v>
      </c>
      <c r="L123" s="32"/>
    </row>
    <row r="124" spans="2:63" s="1" customFormat="1" ht="15.15" customHeight="1" x14ac:dyDescent="0.2">
      <c r="B124" s="32"/>
      <c r="C124" s="27" t="s">
        <v>26</v>
      </c>
      <c r="F124" s="25" t="str">
        <f>IF(E20="","",E20)</f>
        <v>Vyplň údaj</v>
      </c>
      <c r="I124" s="27" t="s">
        <v>30</v>
      </c>
      <c r="J124" s="30" t="str">
        <f>E26</f>
        <v xml:space="preserve"> </v>
      </c>
      <c r="L124" s="32"/>
    </row>
    <row r="125" spans="2:63" s="1" customFormat="1" ht="10.35" customHeight="1" x14ac:dyDescent="0.2">
      <c r="B125" s="32"/>
      <c r="L125" s="32"/>
    </row>
    <row r="126" spans="2:63" s="9" customFormat="1" ht="29.25" customHeight="1" x14ac:dyDescent="0.2">
      <c r="B126" s="118"/>
      <c r="C126" s="119" t="s">
        <v>193</v>
      </c>
      <c r="D126" s="120" t="s">
        <v>57</v>
      </c>
      <c r="E126" s="120" t="s">
        <v>53</v>
      </c>
      <c r="F126" s="120" t="s">
        <v>54</v>
      </c>
      <c r="G126" s="120" t="s">
        <v>194</v>
      </c>
      <c r="H126" s="120" t="s">
        <v>195</v>
      </c>
      <c r="I126" s="120" t="s">
        <v>196</v>
      </c>
      <c r="J126" s="121" t="s">
        <v>188</v>
      </c>
      <c r="K126" s="122" t="s">
        <v>197</v>
      </c>
      <c r="L126" s="118"/>
      <c r="M126" s="62" t="s">
        <v>1</v>
      </c>
      <c r="N126" s="63" t="s">
        <v>36</v>
      </c>
      <c r="O126" s="63" t="s">
        <v>198</v>
      </c>
      <c r="P126" s="63" t="s">
        <v>199</v>
      </c>
      <c r="Q126" s="63" t="s">
        <v>200</v>
      </c>
      <c r="R126" s="63" t="s">
        <v>201</v>
      </c>
      <c r="S126" s="63" t="s">
        <v>202</v>
      </c>
      <c r="T126" s="64" t="s">
        <v>203</v>
      </c>
    </row>
    <row r="127" spans="2:63" s="1" customFormat="1" ht="22.8" customHeight="1" x14ac:dyDescent="0.3">
      <c r="B127" s="32"/>
      <c r="C127" s="67" t="s">
        <v>189</v>
      </c>
      <c r="J127" s="123">
        <f>BK127</f>
        <v>0</v>
      </c>
      <c r="L127" s="32"/>
      <c r="M127" s="65"/>
      <c r="N127" s="56"/>
      <c r="O127" s="56"/>
      <c r="P127" s="124">
        <f>P128+P250</f>
        <v>0</v>
      </c>
      <c r="Q127" s="56"/>
      <c r="R127" s="124">
        <f>R128+R250</f>
        <v>5005.0094016799994</v>
      </c>
      <c r="S127" s="56"/>
      <c r="T127" s="125">
        <f>T128+T250</f>
        <v>0</v>
      </c>
      <c r="AT127" s="17" t="s">
        <v>71</v>
      </c>
      <c r="AU127" s="17" t="s">
        <v>190</v>
      </c>
      <c r="BK127" s="126">
        <f>BK128+BK250</f>
        <v>0</v>
      </c>
    </row>
    <row r="128" spans="2:63" s="10" customFormat="1" ht="25.95" customHeight="1" x14ac:dyDescent="0.25">
      <c r="B128" s="127"/>
      <c r="D128" s="128" t="s">
        <v>71</v>
      </c>
      <c r="E128" s="129" t="s">
        <v>229</v>
      </c>
      <c r="F128" s="129" t="s">
        <v>230</v>
      </c>
      <c r="I128" s="130"/>
      <c r="J128" s="131">
        <f>BK128</f>
        <v>0</v>
      </c>
      <c r="L128" s="127"/>
      <c r="M128" s="132"/>
      <c r="P128" s="133">
        <f>P129+P207+P225+P243+P248</f>
        <v>0</v>
      </c>
      <c r="R128" s="133">
        <f>R129+R207+R225+R243+R248</f>
        <v>5005.0094016799994</v>
      </c>
      <c r="T128" s="134">
        <f>T129+T207+T225+T243+T248</f>
        <v>0</v>
      </c>
      <c r="AR128" s="128" t="s">
        <v>80</v>
      </c>
      <c r="AT128" s="135" t="s">
        <v>71</v>
      </c>
      <c r="AU128" s="135" t="s">
        <v>72</v>
      </c>
      <c r="AY128" s="128" t="s">
        <v>207</v>
      </c>
      <c r="BK128" s="136">
        <f>BK129+BK207+BK225+BK243+BK248</f>
        <v>0</v>
      </c>
    </row>
    <row r="129" spans="2:65" s="10" customFormat="1" ht="22.8" customHeight="1" x14ac:dyDescent="0.25">
      <c r="B129" s="127"/>
      <c r="D129" s="128" t="s">
        <v>71</v>
      </c>
      <c r="E129" s="170" t="s">
        <v>80</v>
      </c>
      <c r="F129" s="170" t="s">
        <v>231</v>
      </c>
      <c r="I129" s="130"/>
      <c r="J129" s="171">
        <f>BK129</f>
        <v>0</v>
      </c>
      <c r="L129" s="127"/>
      <c r="M129" s="132"/>
      <c r="P129" s="133">
        <f>SUM(P130:P206)</f>
        <v>0</v>
      </c>
      <c r="R129" s="133">
        <f>SUM(R130:R206)</f>
        <v>2626.9377999999997</v>
      </c>
      <c r="T129" s="134">
        <f>SUM(T130:T206)</f>
        <v>0</v>
      </c>
      <c r="AR129" s="128" t="s">
        <v>80</v>
      </c>
      <c r="AT129" s="135" t="s">
        <v>71</v>
      </c>
      <c r="AU129" s="135" t="s">
        <v>80</v>
      </c>
      <c r="AY129" s="128" t="s">
        <v>207</v>
      </c>
      <c r="BK129" s="136">
        <f>SUM(BK130:BK206)</f>
        <v>0</v>
      </c>
    </row>
    <row r="130" spans="2:65" s="1" customFormat="1" ht="33" customHeight="1" x14ac:dyDescent="0.2">
      <c r="B130" s="137"/>
      <c r="C130" s="138" t="s">
        <v>80</v>
      </c>
      <c r="D130" s="193" t="s">
        <v>208</v>
      </c>
      <c r="E130" s="139" t="s">
        <v>673</v>
      </c>
      <c r="F130" s="140" t="s">
        <v>674</v>
      </c>
      <c r="G130" s="141" t="s">
        <v>269</v>
      </c>
      <c r="H130" s="142">
        <v>1123.08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91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3042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3043</v>
      </c>
      <c r="H131" s="156">
        <v>1123.08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24.15" customHeight="1" x14ac:dyDescent="0.2">
      <c r="B132" s="137"/>
      <c r="C132" s="138" t="s">
        <v>91</v>
      </c>
      <c r="D132" s="197" t="s">
        <v>208</v>
      </c>
      <c r="E132" s="139" t="s">
        <v>1459</v>
      </c>
      <c r="F132" s="140" t="s">
        <v>1460</v>
      </c>
      <c r="G132" s="141" t="s">
        <v>269</v>
      </c>
      <c r="H132" s="142">
        <v>157.33000000000001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3044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3045</v>
      </c>
      <c r="H133" s="156">
        <v>157.33000000000001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4.15" customHeight="1" x14ac:dyDescent="0.2">
      <c r="B134" s="137"/>
      <c r="C134" s="138" t="s">
        <v>275</v>
      </c>
      <c r="D134" s="197" t="s">
        <v>208</v>
      </c>
      <c r="E134" s="139" t="s">
        <v>689</v>
      </c>
      <c r="F134" s="140" t="s">
        <v>690</v>
      </c>
      <c r="G134" s="141" t="s">
        <v>269</v>
      </c>
      <c r="H134" s="142">
        <v>52.442999999999998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</v>
      </c>
      <c r="R134" s="148">
        <f>Q134*H134</f>
        <v>0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3046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3047</v>
      </c>
      <c r="H135" s="156">
        <v>52.442999999999998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24.15" customHeight="1" x14ac:dyDescent="0.2">
      <c r="B136" s="137"/>
      <c r="C136" s="138" t="s">
        <v>236</v>
      </c>
      <c r="D136" s="196" t="s">
        <v>208</v>
      </c>
      <c r="E136" s="139" t="s">
        <v>1459</v>
      </c>
      <c r="F136" s="140" t="s">
        <v>1460</v>
      </c>
      <c r="G136" s="141" t="s">
        <v>269</v>
      </c>
      <c r="H136" s="142">
        <v>477.4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3048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3049</v>
      </c>
      <c r="H137" s="156">
        <v>477.4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24.15" customHeight="1" x14ac:dyDescent="0.2">
      <c r="B138" s="137"/>
      <c r="C138" s="138" t="s">
        <v>206</v>
      </c>
      <c r="D138" s="196" t="s">
        <v>208</v>
      </c>
      <c r="E138" s="139" t="s">
        <v>689</v>
      </c>
      <c r="F138" s="140" t="s">
        <v>690</v>
      </c>
      <c r="G138" s="141" t="s">
        <v>269</v>
      </c>
      <c r="H138" s="142">
        <v>247.56700000000001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3050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3051</v>
      </c>
      <c r="H139" s="156">
        <v>247.56700000000001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7.799999999999997" customHeight="1" x14ac:dyDescent="0.2">
      <c r="B140" s="137"/>
      <c r="C140" s="138" t="s">
        <v>311</v>
      </c>
      <c r="D140" s="197" t="s">
        <v>208</v>
      </c>
      <c r="E140" s="139" t="s">
        <v>443</v>
      </c>
      <c r="F140" s="140" t="s">
        <v>444</v>
      </c>
      <c r="G140" s="141" t="s">
        <v>269</v>
      </c>
      <c r="H140" s="142">
        <v>157.33000000000001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</v>
      </c>
      <c r="R140" s="148">
        <f>Q140*H140</f>
        <v>0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3052</v>
      </c>
    </row>
    <row r="141" spans="2:65" s="1" customFormat="1" ht="19.2" x14ac:dyDescent="0.2">
      <c r="B141" s="32"/>
      <c r="D141" s="153" t="s">
        <v>220</v>
      </c>
      <c r="F141" s="160" t="s">
        <v>446</v>
      </c>
      <c r="I141" s="161"/>
      <c r="L141" s="32"/>
      <c r="M141" s="162"/>
      <c r="T141" s="59"/>
      <c r="AT141" s="17" t="s">
        <v>220</v>
      </c>
      <c r="AU141" s="17" t="s">
        <v>91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3053</v>
      </c>
      <c r="H142" s="156">
        <v>157.33000000000001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80</v>
      </c>
      <c r="AY142" s="154" t="s">
        <v>207</v>
      </c>
    </row>
    <row r="143" spans="2:65" s="1" customFormat="1" ht="37.799999999999997" customHeight="1" x14ac:dyDescent="0.2">
      <c r="B143" s="137"/>
      <c r="C143" s="138" t="s">
        <v>316</v>
      </c>
      <c r="D143" s="197" t="s">
        <v>208</v>
      </c>
      <c r="E143" s="139" t="s">
        <v>452</v>
      </c>
      <c r="F143" s="140" t="s">
        <v>453</v>
      </c>
      <c r="G143" s="141" t="s">
        <v>269</v>
      </c>
      <c r="H143" s="142">
        <v>157.33000000000001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</v>
      </c>
      <c r="R143" s="148">
        <f>Q143*H143</f>
        <v>0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3054</v>
      </c>
    </row>
    <row r="144" spans="2:65" s="1" customFormat="1" ht="19.2" x14ac:dyDescent="0.2">
      <c r="B144" s="32"/>
      <c r="D144" s="153" t="s">
        <v>220</v>
      </c>
      <c r="F144" s="160" t="s">
        <v>446</v>
      </c>
      <c r="I144" s="161"/>
      <c r="L144" s="32"/>
      <c r="M144" s="162"/>
      <c r="T144" s="59"/>
      <c r="AT144" s="17" t="s">
        <v>220</v>
      </c>
      <c r="AU144" s="17" t="s">
        <v>91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3053</v>
      </c>
      <c r="H145" s="156">
        <v>157.33000000000001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44.25" customHeight="1" x14ac:dyDescent="0.2">
      <c r="B146" s="137"/>
      <c r="C146" s="138" t="s">
        <v>320</v>
      </c>
      <c r="D146" s="197" t="s">
        <v>208</v>
      </c>
      <c r="E146" s="139" t="s">
        <v>456</v>
      </c>
      <c r="F146" s="140" t="s">
        <v>457</v>
      </c>
      <c r="G146" s="141" t="s">
        <v>269</v>
      </c>
      <c r="H146" s="142">
        <v>3461.26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</v>
      </c>
      <c r="T146" s="149">
        <f>S146*H146</f>
        <v>0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3055</v>
      </c>
    </row>
    <row r="147" spans="2:65" s="1" customFormat="1" ht="19.2" x14ac:dyDescent="0.2">
      <c r="B147" s="32"/>
      <c r="D147" s="153" t="s">
        <v>220</v>
      </c>
      <c r="F147" s="160" t="s">
        <v>459</v>
      </c>
      <c r="I147" s="161"/>
      <c r="L147" s="32"/>
      <c r="M147" s="162"/>
      <c r="T147" s="59"/>
      <c r="AT147" s="17" t="s">
        <v>220</v>
      </c>
      <c r="AU147" s="17" t="s">
        <v>91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3056</v>
      </c>
      <c r="H148" s="156">
        <v>3461.26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24.15" customHeight="1" x14ac:dyDescent="0.2">
      <c r="B149" s="137"/>
      <c r="C149" s="138" t="s">
        <v>324</v>
      </c>
      <c r="D149" s="197" t="s">
        <v>208</v>
      </c>
      <c r="E149" s="139" t="s">
        <v>462</v>
      </c>
      <c r="F149" s="140" t="s">
        <v>463</v>
      </c>
      <c r="G149" s="141" t="s">
        <v>269</v>
      </c>
      <c r="H149" s="142">
        <v>157.33000000000001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</v>
      </c>
      <c r="R149" s="148">
        <f>Q149*H149</f>
        <v>0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3057</v>
      </c>
    </row>
    <row r="150" spans="2:65" s="1" customFormat="1" ht="19.2" x14ac:dyDescent="0.2">
      <c r="B150" s="32"/>
      <c r="D150" s="153" t="s">
        <v>220</v>
      </c>
      <c r="F150" s="160" t="s">
        <v>446</v>
      </c>
      <c r="I150" s="161"/>
      <c r="L150" s="32"/>
      <c r="M150" s="162"/>
      <c r="T150" s="59"/>
      <c r="AT150" s="17" t="s">
        <v>220</v>
      </c>
      <c r="AU150" s="17" t="s">
        <v>91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3053</v>
      </c>
      <c r="H151" s="156">
        <v>157.33000000000001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80</v>
      </c>
      <c r="AY151" s="154" t="s">
        <v>207</v>
      </c>
    </row>
    <row r="152" spans="2:65" s="1" customFormat="1" ht="37.799999999999997" customHeight="1" x14ac:dyDescent="0.2">
      <c r="B152" s="137"/>
      <c r="C152" s="138" t="s">
        <v>330</v>
      </c>
      <c r="D152" s="196" t="s">
        <v>208</v>
      </c>
      <c r="E152" s="139" t="s">
        <v>443</v>
      </c>
      <c r="F152" s="140" t="s">
        <v>444</v>
      </c>
      <c r="G152" s="141" t="s">
        <v>269</v>
      </c>
      <c r="H152" s="142">
        <v>477.4</v>
      </c>
      <c r="I152" s="143"/>
      <c r="J152" s="144">
        <f>ROUND(I152*H152,2)</f>
        <v>0</v>
      </c>
      <c r="K152" s="145"/>
      <c r="L152" s="32"/>
      <c r="M152" s="146" t="s">
        <v>1</v>
      </c>
      <c r="N152" s="147" t="s">
        <v>38</v>
      </c>
      <c r="P152" s="148">
        <f>O152*H152</f>
        <v>0</v>
      </c>
      <c r="Q152" s="148">
        <v>0</v>
      </c>
      <c r="R152" s="148">
        <f>Q152*H152</f>
        <v>0</v>
      </c>
      <c r="S152" s="148">
        <v>0</v>
      </c>
      <c r="T152" s="149">
        <f>S152*H152</f>
        <v>0</v>
      </c>
      <c r="AR152" s="150" t="s">
        <v>236</v>
      </c>
      <c r="AT152" s="150" t="s">
        <v>208</v>
      </c>
      <c r="AU152" s="150" t="s">
        <v>91</v>
      </c>
      <c r="AY152" s="17" t="s">
        <v>207</v>
      </c>
      <c r="BE152" s="151">
        <f>IF(N152="základná",J152,0)</f>
        <v>0</v>
      </c>
      <c r="BF152" s="151">
        <f>IF(N152="znížená",J152,0)</f>
        <v>0</v>
      </c>
      <c r="BG152" s="151">
        <f>IF(N152="zákl. prenesená",J152,0)</f>
        <v>0</v>
      </c>
      <c r="BH152" s="151">
        <f>IF(N152="zníž. prenesená",J152,0)</f>
        <v>0</v>
      </c>
      <c r="BI152" s="151">
        <f>IF(N152="nulová",J152,0)</f>
        <v>0</v>
      </c>
      <c r="BJ152" s="17" t="s">
        <v>91</v>
      </c>
      <c r="BK152" s="151">
        <f>ROUND(I152*H152,2)</f>
        <v>0</v>
      </c>
      <c r="BL152" s="17" t="s">
        <v>236</v>
      </c>
      <c r="BM152" s="150" t="s">
        <v>3058</v>
      </c>
    </row>
    <row r="153" spans="2:65" s="1" customFormat="1" ht="19.2" x14ac:dyDescent="0.2">
      <c r="B153" s="32"/>
      <c r="D153" s="153" t="s">
        <v>220</v>
      </c>
      <c r="F153" s="160" t="s">
        <v>446</v>
      </c>
      <c r="I153" s="161"/>
      <c r="L153" s="32"/>
      <c r="M153" s="162"/>
      <c r="T153" s="59"/>
      <c r="AT153" s="17" t="s">
        <v>220</v>
      </c>
      <c r="AU153" s="17" t="s">
        <v>91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3059</v>
      </c>
      <c r="H154" s="156">
        <v>477.4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37.799999999999997" customHeight="1" x14ac:dyDescent="0.2">
      <c r="B155" s="137"/>
      <c r="C155" s="138" t="s">
        <v>334</v>
      </c>
      <c r="D155" s="196" t="s">
        <v>208</v>
      </c>
      <c r="E155" s="139" t="s">
        <v>452</v>
      </c>
      <c r="F155" s="140" t="s">
        <v>453</v>
      </c>
      <c r="G155" s="141" t="s">
        <v>269</v>
      </c>
      <c r="H155" s="142">
        <v>477.4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3060</v>
      </c>
    </row>
    <row r="156" spans="2:65" s="1" customFormat="1" ht="19.2" x14ac:dyDescent="0.2">
      <c r="B156" s="32"/>
      <c r="D156" s="153" t="s">
        <v>220</v>
      </c>
      <c r="F156" s="160" t="s">
        <v>446</v>
      </c>
      <c r="I156" s="161"/>
      <c r="L156" s="32"/>
      <c r="M156" s="162"/>
      <c r="T156" s="59"/>
      <c r="AT156" s="17" t="s">
        <v>220</v>
      </c>
      <c r="AU156" s="17" t="s">
        <v>91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3059</v>
      </c>
      <c r="H157" s="156">
        <v>477.4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80</v>
      </c>
      <c r="AY157" s="154" t="s">
        <v>207</v>
      </c>
    </row>
    <row r="158" spans="2:65" s="1" customFormat="1" ht="44.25" customHeight="1" x14ac:dyDescent="0.2">
      <c r="B158" s="137"/>
      <c r="C158" s="138" t="s">
        <v>337</v>
      </c>
      <c r="D158" s="196" t="s">
        <v>208</v>
      </c>
      <c r="E158" s="139" t="s">
        <v>456</v>
      </c>
      <c r="F158" s="140" t="s">
        <v>457</v>
      </c>
      <c r="G158" s="141" t="s">
        <v>269</v>
      </c>
      <c r="H158" s="142">
        <v>9842.7999999999993</v>
      </c>
      <c r="I158" s="143"/>
      <c r="J158" s="144">
        <f>ROUND(I158*H158,2)</f>
        <v>0</v>
      </c>
      <c r="K158" s="145"/>
      <c r="L158" s="32"/>
      <c r="M158" s="146" t="s">
        <v>1</v>
      </c>
      <c r="N158" s="147" t="s">
        <v>38</v>
      </c>
      <c r="P158" s="148">
        <f>O158*H158</f>
        <v>0</v>
      </c>
      <c r="Q158" s="148">
        <v>0</v>
      </c>
      <c r="R158" s="148">
        <f>Q158*H158</f>
        <v>0</v>
      </c>
      <c r="S158" s="148">
        <v>0</v>
      </c>
      <c r="T158" s="149">
        <f>S158*H158</f>
        <v>0</v>
      </c>
      <c r="AR158" s="150" t="s">
        <v>236</v>
      </c>
      <c r="AT158" s="150" t="s">
        <v>208</v>
      </c>
      <c r="AU158" s="150" t="s">
        <v>91</v>
      </c>
      <c r="AY158" s="17" t="s">
        <v>207</v>
      </c>
      <c r="BE158" s="151">
        <f>IF(N158="základná",J158,0)</f>
        <v>0</v>
      </c>
      <c r="BF158" s="151">
        <f>IF(N158="znížená",J158,0)</f>
        <v>0</v>
      </c>
      <c r="BG158" s="151">
        <f>IF(N158="zákl. prenesená",J158,0)</f>
        <v>0</v>
      </c>
      <c r="BH158" s="151">
        <f>IF(N158="zníž. prenesená",J158,0)</f>
        <v>0</v>
      </c>
      <c r="BI158" s="151">
        <f>IF(N158="nulová",J158,0)</f>
        <v>0</v>
      </c>
      <c r="BJ158" s="17" t="s">
        <v>91</v>
      </c>
      <c r="BK158" s="151">
        <f>ROUND(I158*H158,2)</f>
        <v>0</v>
      </c>
      <c r="BL158" s="17" t="s">
        <v>236</v>
      </c>
      <c r="BM158" s="150" t="s">
        <v>3061</v>
      </c>
    </row>
    <row r="159" spans="2:65" s="1" customFormat="1" ht="19.2" x14ac:dyDescent="0.2">
      <c r="B159" s="32"/>
      <c r="D159" s="153" t="s">
        <v>220</v>
      </c>
      <c r="F159" s="160" t="s">
        <v>639</v>
      </c>
      <c r="I159" s="161"/>
      <c r="L159" s="32"/>
      <c r="M159" s="162"/>
      <c r="T159" s="59"/>
      <c r="AT159" s="17" t="s">
        <v>220</v>
      </c>
      <c r="AU159" s="17" t="s">
        <v>91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3062</v>
      </c>
      <c r="H160" s="156">
        <v>9842.7999999999993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4.15" customHeight="1" x14ac:dyDescent="0.2">
      <c r="B161" s="137"/>
      <c r="C161" s="138" t="s">
        <v>341</v>
      </c>
      <c r="D161" s="196" t="s">
        <v>208</v>
      </c>
      <c r="E161" s="139" t="s">
        <v>462</v>
      </c>
      <c r="F161" s="140" t="s">
        <v>463</v>
      </c>
      <c r="G161" s="141" t="s">
        <v>269</v>
      </c>
      <c r="H161" s="142">
        <v>477.4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3063</v>
      </c>
    </row>
    <row r="162" spans="2:65" s="1" customFormat="1" ht="19.2" x14ac:dyDescent="0.2">
      <c r="B162" s="32"/>
      <c r="D162" s="153" t="s">
        <v>220</v>
      </c>
      <c r="F162" s="160" t="s">
        <v>446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3059</v>
      </c>
      <c r="H163" s="156">
        <v>477.4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37.799999999999997" customHeight="1" x14ac:dyDescent="0.2">
      <c r="B164" s="137"/>
      <c r="C164" s="138" t="s">
        <v>344</v>
      </c>
      <c r="D164" s="193" t="s">
        <v>208</v>
      </c>
      <c r="E164" s="139" t="s">
        <v>726</v>
      </c>
      <c r="F164" s="140" t="s">
        <v>727</v>
      </c>
      <c r="G164" s="141" t="s">
        <v>269</v>
      </c>
      <c r="H164" s="142">
        <v>877.54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3064</v>
      </c>
    </row>
    <row r="165" spans="2:65" s="1" customFormat="1" ht="19.2" x14ac:dyDescent="0.2">
      <c r="B165" s="32"/>
      <c r="D165" s="153" t="s">
        <v>220</v>
      </c>
      <c r="F165" s="160" t="s">
        <v>1445</v>
      </c>
      <c r="I165" s="161"/>
      <c r="L165" s="32"/>
      <c r="M165" s="162"/>
      <c r="T165" s="59"/>
      <c r="AT165" s="17" t="s">
        <v>220</v>
      </c>
      <c r="AU165" s="17" t="s">
        <v>91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3065</v>
      </c>
      <c r="H166" s="156">
        <v>1123.08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72</v>
      </c>
      <c r="AY166" s="154" t="s">
        <v>207</v>
      </c>
    </row>
    <row r="167" spans="2:65" s="11" customFormat="1" x14ac:dyDescent="0.2">
      <c r="B167" s="152"/>
      <c r="D167" s="153" t="s">
        <v>214</v>
      </c>
      <c r="E167" s="154" t="s">
        <v>1</v>
      </c>
      <c r="F167" s="155" t="s">
        <v>3066</v>
      </c>
      <c r="H167" s="156">
        <v>-79.16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29</v>
      </c>
      <c r="AX167" s="11" t="s">
        <v>72</v>
      </c>
      <c r="AY167" s="154" t="s">
        <v>207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3067</v>
      </c>
      <c r="H168" s="156">
        <v>-166.38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72</v>
      </c>
      <c r="AY168" s="154" t="s">
        <v>207</v>
      </c>
    </row>
    <row r="169" spans="2:65" s="14" customFormat="1" x14ac:dyDescent="0.2">
      <c r="B169" s="178"/>
      <c r="D169" s="153" t="s">
        <v>214</v>
      </c>
      <c r="E169" s="179" t="s">
        <v>1</v>
      </c>
      <c r="F169" s="180" t="s">
        <v>1207</v>
      </c>
      <c r="H169" s="181">
        <v>877.54</v>
      </c>
      <c r="I169" s="182"/>
      <c r="L169" s="178"/>
      <c r="M169" s="183"/>
      <c r="T169" s="184"/>
      <c r="AT169" s="179" t="s">
        <v>214</v>
      </c>
      <c r="AU169" s="179" t="s">
        <v>91</v>
      </c>
      <c r="AV169" s="14" t="s">
        <v>236</v>
      </c>
      <c r="AW169" s="14" t="s">
        <v>29</v>
      </c>
      <c r="AX169" s="14" t="s">
        <v>80</v>
      </c>
      <c r="AY169" s="179" t="s">
        <v>207</v>
      </c>
    </row>
    <row r="170" spans="2:65" s="1" customFormat="1" ht="44.25" customHeight="1" x14ac:dyDescent="0.2">
      <c r="B170" s="137"/>
      <c r="C170" s="138" t="s">
        <v>348</v>
      </c>
      <c r="D170" s="193" t="s">
        <v>208</v>
      </c>
      <c r="E170" s="139" t="s">
        <v>729</v>
      </c>
      <c r="F170" s="140" t="s">
        <v>730</v>
      </c>
      <c r="G170" s="141" t="s">
        <v>269</v>
      </c>
      <c r="H170" s="142">
        <v>6142.78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3068</v>
      </c>
    </row>
    <row r="171" spans="2:65" s="1" customFormat="1" ht="19.2" x14ac:dyDescent="0.2">
      <c r="B171" s="32"/>
      <c r="D171" s="153" t="s">
        <v>220</v>
      </c>
      <c r="F171" s="160" t="s">
        <v>1449</v>
      </c>
      <c r="I171" s="161"/>
      <c r="L171" s="32"/>
      <c r="M171" s="162"/>
      <c r="T171" s="59"/>
      <c r="AT171" s="17" t="s">
        <v>220</v>
      </c>
      <c r="AU171" s="17" t="s">
        <v>91</v>
      </c>
    </row>
    <row r="172" spans="2:65" s="11" customFormat="1" x14ac:dyDescent="0.2">
      <c r="B172" s="152"/>
      <c r="D172" s="153" t="s">
        <v>214</v>
      </c>
      <c r="E172" s="154" t="s">
        <v>1</v>
      </c>
      <c r="F172" s="155" t="s">
        <v>3069</v>
      </c>
      <c r="H172" s="156">
        <v>6142.78</v>
      </c>
      <c r="I172" s="157"/>
      <c r="L172" s="152"/>
      <c r="M172" s="158"/>
      <c r="T172" s="159"/>
      <c r="AT172" s="154" t="s">
        <v>214</v>
      </c>
      <c r="AU172" s="154" t="s">
        <v>91</v>
      </c>
      <c r="AV172" s="11" t="s">
        <v>91</v>
      </c>
      <c r="AW172" s="11" t="s">
        <v>29</v>
      </c>
      <c r="AX172" s="11" t="s">
        <v>80</v>
      </c>
      <c r="AY172" s="154" t="s">
        <v>207</v>
      </c>
    </row>
    <row r="173" spans="2:65" s="1" customFormat="1" ht="21.75" customHeight="1" x14ac:dyDescent="0.2">
      <c r="B173" s="137"/>
      <c r="C173" s="138" t="s">
        <v>354</v>
      </c>
      <c r="D173" s="193" t="s">
        <v>208</v>
      </c>
      <c r="E173" s="139" t="s">
        <v>437</v>
      </c>
      <c r="F173" s="140" t="s">
        <v>438</v>
      </c>
      <c r="G173" s="141" t="s">
        <v>269</v>
      </c>
      <c r="H173" s="142">
        <v>245.54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3070</v>
      </c>
    </row>
    <row r="174" spans="2:65" s="1" customFormat="1" ht="28.8" x14ac:dyDescent="0.2">
      <c r="B174" s="32"/>
      <c r="D174" s="153" t="s">
        <v>220</v>
      </c>
      <c r="F174" s="160" t="s">
        <v>2326</v>
      </c>
      <c r="I174" s="161"/>
      <c r="L174" s="32"/>
      <c r="M174" s="162"/>
      <c r="T174" s="59"/>
      <c r="AT174" s="17" t="s">
        <v>220</v>
      </c>
      <c r="AU174" s="17" t="s">
        <v>91</v>
      </c>
    </row>
    <row r="175" spans="2:65" s="11" customFormat="1" x14ac:dyDescent="0.2">
      <c r="B175" s="152"/>
      <c r="D175" s="153" t="s">
        <v>214</v>
      </c>
      <c r="E175" s="154" t="s">
        <v>1</v>
      </c>
      <c r="F175" s="155" t="s">
        <v>3071</v>
      </c>
      <c r="H175" s="156">
        <v>79.16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72</v>
      </c>
      <c r="AY175" s="154" t="s">
        <v>207</v>
      </c>
    </row>
    <row r="176" spans="2:65" s="11" customFormat="1" x14ac:dyDescent="0.2">
      <c r="B176" s="152"/>
      <c r="D176" s="153" t="s">
        <v>214</v>
      </c>
      <c r="E176" s="154" t="s">
        <v>1</v>
      </c>
      <c r="F176" s="155" t="s">
        <v>3072</v>
      </c>
      <c r="H176" s="156">
        <v>166.38</v>
      </c>
      <c r="I176" s="157"/>
      <c r="L176" s="152"/>
      <c r="M176" s="158"/>
      <c r="T176" s="159"/>
      <c r="AT176" s="154" t="s">
        <v>214</v>
      </c>
      <c r="AU176" s="154" t="s">
        <v>91</v>
      </c>
      <c r="AV176" s="11" t="s">
        <v>91</v>
      </c>
      <c r="AW176" s="11" t="s">
        <v>29</v>
      </c>
      <c r="AX176" s="11" t="s">
        <v>72</v>
      </c>
      <c r="AY176" s="154" t="s">
        <v>207</v>
      </c>
    </row>
    <row r="177" spans="2:65" s="14" customFormat="1" x14ac:dyDescent="0.2">
      <c r="B177" s="178"/>
      <c r="D177" s="153" t="s">
        <v>214</v>
      </c>
      <c r="E177" s="179" t="s">
        <v>1</v>
      </c>
      <c r="F177" s="180" t="s">
        <v>243</v>
      </c>
      <c r="H177" s="181">
        <v>245.54</v>
      </c>
      <c r="I177" s="182"/>
      <c r="L177" s="178"/>
      <c r="M177" s="183"/>
      <c r="T177" s="184"/>
      <c r="AT177" s="179" t="s">
        <v>214</v>
      </c>
      <c r="AU177" s="179" t="s">
        <v>91</v>
      </c>
      <c r="AV177" s="14" t="s">
        <v>236</v>
      </c>
      <c r="AW177" s="14" t="s">
        <v>29</v>
      </c>
      <c r="AX177" s="14" t="s">
        <v>80</v>
      </c>
      <c r="AY177" s="179" t="s">
        <v>207</v>
      </c>
    </row>
    <row r="178" spans="2:65" s="1" customFormat="1" ht="37.799999999999997" customHeight="1" x14ac:dyDescent="0.2">
      <c r="B178" s="137"/>
      <c r="C178" s="138" t="s">
        <v>358</v>
      </c>
      <c r="D178" s="138" t="s">
        <v>208</v>
      </c>
      <c r="E178" s="139" t="s">
        <v>1224</v>
      </c>
      <c r="F178" s="140" t="s">
        <v>1225</v>
      </c>
      <c r="G178" s="141" t="s">
        <v>269</v>
      </c>
      <c r="H178" s="142">
        <v>498.8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3073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3074</v>
      </c>
      <c r="H179" s="156">
        <v>498.8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" customFormat="1" ht="24.15" customHeight="1" x14ac:dyDescent="0.2">
      <c r="B180" s="137"/>
      <c r="C180" s="138" t="s">
        <v>362</v>
      </c>
      <c r="D180" s="138" t="s">
        <v>208</v>
      </c>
      <c r="E180" s="139" t="s">
        <v>738</v>
      </c>
      <c r="F180" s="140" t="s">
        <v>739</v>
      </c>
      <c r="G180" s="141" t="s">
        <v>269</v>
      </c>
      <c r="H180" s="142">
        <v>1414.8</v>
      </c>
      <c r="I180" s="143"/>
      <c r="J180" s="144">
        <f>ROUND(I180*H180,2)</f>
        <v>0</v>
      </c>
      <c r="K180" s="145"/>
      <c r="L180" s="32"/>
      <c r="M180" s="146" t="s">
        <v>1</v>
      </c>
      <c r="N180" s="147" t="s">
        <v>38</v>
      </c>
      <c r="P180" s="148">
        <f>O180*H180</f>
        <v>0</v>
      </c>
      <c r="Q180" s="148">
        <v>0</v>
      </c>
      <c r="R180" s="148">
        <f>Q180*H180</f>
        <v>0</v>
      </c>
      <c r="S180" s="148">
        <v>0</v>
      </c>
      <c r="T180" s="149">
        <f>S180*H180</f>
        <v>0</v>
      </c>
      <c r="AR180" s="150" t="s">
        <v>236</v>
      </c>
      <c r="AT180" s="150" t="s">
        <v>208</v>
      </c>
      <c r="AU180" s="150" t="s">
        <v>91</v>
      </c>
      <c r="AY180" s="17" t="s">
        <v>207</v>
      </c>
      <c r="BE180" s="151">
        <f>IF(N180="základná",J180,0)</f>
        <v>0</v>
      </c>
      <c r="BF180" s="151">
        <f>IF(N180="znížená",J180,0)</f>
        <v>0</v>
      </c>
      <c r="BG180" s="151">
        <f>IF(N180="zákl. prenesená",J180,0)</f>
        <v>0</v>
      </c>
      <c r="BH180" s="151">
        <f>IF(N180="zníž. prenesená",J180,0)</f>
        <v>0</v>
      </c>
      <c r="BI180" s="151">
        <f>IF(N180="nulová",J180,0)</f>
        <v>0</v>
      </c>
      <c r="BJ180" s="17" t="s">
        <v>91</v>
      </c>
      <c r="BK180" s="151">
        <f>ROUND(I180*H180,2)</f>
        <v>0</v>
      </c>
      <c r="BL180" s="17" t="s">
        <v>236</v>
      </c>
      <c r="BM180" s="150" t="s">
        <v>3075</v>
      </c>
    </row>
    <row r="181" spans="2:65" s="11" customFormat="1" x14ac:dyDescent="0.2">
      <c r="B181" s="152"/>
      <c r="D181" s="153" t="s">
        <v>214</v>
      </c>
      <c r="E181" s="154" t="s">
        <v>1</v>
      </c>
      <c r="F181" s="155" t="s">
        <v>3076</v>
      </c>
      <c r="H181" s="156">
        <v>1414.8</v>
      </c>
      <c r="I181" s="157"/>
      <c r="L181" s="152"/>
      <c r="M181" s="158"/>
      <c r="T181" s="159"/>
      <c r="AT181" s="154" t="s">
        <v>214</v>
      </c>
      <c r="AU181" s="154" t="s">
        <v>91</v>
      </c>
      <c r="AV181" s="11" t="s">
        <v>91</v>
      </c>
      <c r="AW181" s="11" t="s">
        <v>29</v>
      </c>
      <c r="AX181" s="11" t="s">
        <v>80</v>
      </c>
      <c r="AY181" s="154" t="s">
        <v>207</v>
      </c>
    </row>
    <row r="182" spans="2:65" s="1" customFormat="1" ht="16.5" customHeight="1" x14ac:dyDescent="0.2">
      <c r="B182" s="137"/>
      <c r="C182" s="206" t="s">
        <v>366</v>
      </c>
      <c r="D182" s="206" t="s">
        <v>742</v>
      </c>
      <c r="E182" s="207" t="s">
        <v>1235</v>
      </c>
      <c r="F182" s="208" t="s">
        <v>1236</v>
      </c>
      <c r="G182" s="209" t="s">
        <v>469</v>
      </c>
      <c r="H182" s="210">
        <v>2546.64</v>
      </c>
      <c r="I182" s="211"/>
      <c r="J182" s="212">
        <f>ROUND(I182*H182,2)</f>
        <v>0</v>
      </c>
      <c r="K182" s="213"/>
      <c r="L182" s="214"/>
      <c r="M182" s="215" t="s">
        <v>1</v>
      </c>
      <c r="N182" s="216" t="s">
        <v>38</v>
      </c>
      <c r="P182" s="148">
        <f>O182*H182</f>
        <v>0</v>
      </c>
      <c r="Q182" s="148">
        <v>1</v>
      </c>
      <c r="R182" s="148">
        <f>Q182*H182</f>
        <v>2546.64</v>
      </c>
      <c r="S182" s="148">
        <v>0</v>
      </c>
      <c r="T182" s="149">
        <f>S182*H182</f>
        <v>0</v>
      </c>
      <c r="AR182" s="150" t="s">
        <v>320</v>
      </c>
      <c r="AT182" s="150" t="s">
        <v>742</v>
      </c>
      <c r="AU182" s="150" t="s">
        <v>91</v>
      </c>
      <c r="AY182" s="17" t="s">
        <v>207</v>
      </c>
      <c r="BE182" s="151">
        <f>IF(N182="základná",J182,0)</f>
        <v>0</v>
      </c>
      <c r="BF182" s="151">
        <f>IF(N182="znížená",J182,0)</f>
        <v>0</v>
      </c>
      <c r="BG182" s="151">
        <f>IF(N182="zákl. prenesená",J182,0)</f>
        <v>0</v>
      </c>
      <c r="BH182" s="151">
        <f>IF(N182="zníž. prenesená",J182,0)</f>
        <v>0</v>
      </c>
      <c r="BI182" s="151">
        <f>IF(N182="nulová",J182,0)</f>
        <v>0</v>
      </c>
      <c r="BJ182" s="17" t="s">
        <v>91</v>
      </c>
      <c r="BK182" s="151">
        <f>ROUND(I182*H182,2)</f>
        <v>0</v>
      </c>
      <c r="BL182" s="17" t="s">
        <v>236</v>
      </c>
      <c r="BM182" s="150" t="s">
        <v>3077</v>
      </c>
    </row>
    <row r="183" spans="2:65" s="11" customFormat="1" x14ac:dyDescent="0.2">
      <c r="B183" s="152"/>
      <c r="D183" s="153" t="s">
        <v>214</v>
      </c>
      <c r="F183" s="155" t="s">
        <v>3078</v>
      </c>
      <c r="H183" s="156">
        <v>2546.64</v>
      </c>
      <c r="I183" s="157"/>
      <c r="L183" s="152"/>
      <c r="M183" s="158"/>
      <c r="T183" s="159"/>
      <c r="AT183" s="154" t="s">
        <v>214</v>
      </c>
      <c r="AU183" s="154" t="s">
        <v>91</v>
      </c>
      <c r="AV183" s="11" t="s">
        <v>91</v>
      </c>
      <c r="AW183" s="11" t="s">
        <v>3</v>
      </c>
      <c r="AX183" s="11" t="s">
        <v>80</v>
      </c>
      <c r="AY183" s="154" t="s">
        <v>207</v>
      </c>
    </row>
    <row r="184" spans="2:65" s="1" customFormat="1" ht="24.15" customHeight="1" x14ac:dyDescent="0.2">
      <c r="B184" s="137"/>
      <c r="C184" s="138" t="s">
        <v>372</v>
      </c>
      <c r="D184" s="196" t="s">
        <v>208</v>
      </c>
      <c r="E184" s="139" t="s">
        <v>467</v>
      </c>
      <c r="F184" s="140" t="s">
        <v>468</v>
      </c>
      <c r="G184" s="141" t="s">
        <v>469</v>
      </c>
      <c r="H184" s="142">
        <v>1142.5139999999999</v>
      </c>
      <c r="I184" s="143"/>
      <c r="J184" s="144">
        <f>ROUND(I184*H184,2)</f>
        <v>0</v>
      </c>
      <c r="K184" s="145"/>
      <c r="L184" s="32"/>
      <c r="M184" s="146" t="s">
        <v>1</v>
      </c>
      <c r="N184" s="147" t="s">
        <v>38</v>
      </c>
      <c r="P184" s="148">
        <f>O184*H184</f>
        <v>0</v>
      </c>
      <c r="Q184" s="148">
        <v>0</v>
      </c>
      <c r="R184" s="148">
        <f>Q184*H184</f>
        <v>0</v>
      </c>
      <c r="S184" s="148">
        <v>0</v>
      </c>
      <c r="T184" s="149">
        <f>S184*H184</f>
        <v>0</v>
      </c>
      <c r="AR184" s="150" t="s">
        <v>236</v>
      </c>
      <c r="AT184" s="150" t="s">
        <v>208</v>
      </c>
      <c r="AU184" s="150" t="s">
        <v>91</v>
      </c>
      <c r="AY184" s="17" t="s">
        <v>207</v>
      </c>
      <c r="BE184" s="151">
        <f>IF(N184="základná",J184,0)</f>
        <v>0</v>
      </c>
      <c r="BF184" s="151">
        <f>IF(N184="znížená",J184,0)</f>
        <v>0</v>
      </c>
      <c r="BG184" s="151">
        <f>IF(N184="zákl. prenesená",J184,0)</f>
        <v>0</v>
      </c>
      <c r="BH184" s="151">
        <f>IF(N184="zníž. prenesená",J184,0)</f>
        <v>0</v>
      </c>
      <c r="BI184" s="151">
        <f>IF(N184="nulová",J184,0)</f>
        <v>0</v>
      </c>
      <c r="BJ184" s="17" t="s">
        <v>91</v>
      </c>
      <c r="BK184" s="151">
        <f>ROUND(I184*H184,2)</f>
        <v>0</v>
      </c>
      <c r="BL184" s="17" t="s">
        <v>236</v>
      </c>
      <c r="BM184" s="150" t="s">
        <v>3079</v>
      </c>
    </row>
    <row r="185" spans="2:65" s="11" customFormat="1" ht="20.399999999999999" x14ac:dyDescent="0.2">
      <c r="B185" s="152"/>
      <c r="D185" s="153" t="s">
        <v>214</v>
      </c>
      <c r="E185" s="154" t="s">
        <v>1</v>
      </c>
      <c r="F185" s="155" t="s">
        <v>3080</v>
      </c>
      <c r="H185" s="156">
        <v>859.32</v>
      </c>
      <c r="I185" s="157"/>
      <c r="L185" s="152"/>
      <c r="M185" s="158"/>
      <c r="T185" s="159"/>
      <c r="AT185" s="154" t="s">
        <v>214</v>
      </c>
      <c r="AU185" s="154" t="s">
        <v>91</v>
      </c>
      <c r="AV185" s="11" t="s">
        <v>91</v>
      </c>
      <c r="AW185" s="11" t="s">
        <v>29</v>
      </c>
      <c r="AX185" s="11" t="s">
        <v>72</v>
      </c>
      <c r="AY185" s="154" t="s">
        <v>207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3081</v>
      </c>
      <c r="H186" s="156">
        <v>283.19400000000002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72</v>
      </c>
      <c r="AY186" s="154" t="s">
        <v>207</v>
      </c>
    </row>
    <row r="187" spans="2:65" s="14" customFormat="1" x14ac:dyDescent="0.2">
      <c r="B187" s="178"/>
      <c r="D187" s="153" t="s">
        <v>214</v>
      </c>
      <c r="E187" s="179" t="s">
        <v>1</v>
      </c>
      <c r="F187" s="180" t="s">
        <v>243</v>
      </c>
      <c r="H187" s="181">
        <v>1142.5139999999999</v>
      </c>
      <c r="I187" s="182"/>
      <c r="L187" s="178"/>
      <c r="M187" s="183"/>
      <c r="T187" s="184"/>
      <c r="AT187" s="179" t="s">
        <v>214</v>
      </c>
      <c r="AU187" s="179" t="s">
        <v>91</v>
      </c>
      <c r="AV187" s="14" t="s">
        <v>236</v>
      </c>
      <c r="AW187" s="14" t="s">
        <v>29</v>
      </c>
      <c r="AX187" s="14" t="s">
        <v>80</v>
      </c>
      <c r="AY187" s="179" t="s">
        <v>207</v>
      </c>
    </row>
    <row r="188" spans="2:65" s="1" customFormat="1" ht="33" customHeight="1" x14ac:dyDescent="0.2">
      <c r="B188" s="137"/>
      <c r="C188" s="138" t="s">
        <v>376</v>
      </c>
      <c r="D188" s="197" t="s">
        <v>208</v>
      </c>
      <c r="E188" s="139" t="s">
        <v>965</v>
      </c>
      <c r="F188" s="140" t="s">
        <v>966</v>
      </c>
      <c r="G188" s="141" t="s">
        <v>269</v>
      </c>
      <c r="H188" s="142">
        <v>157.33000000000001</v>
      </c>
      <c r="I188" s="143"/>
      <c r="J188" s="144">
        <f>ROUND(I188*H188,2)</f>
        <v>0</v>
      </c>
      <c r="K188" s="145"/>
      <c r="L188" s="32"/>
      <c r="M188" s="146" t="s">
        <v>1</v>
      </c>
      <c r="N188" s="147" t="s">
        <v>38</v>
      </c>
      <c r="P188" s="148">
        <f>O188*H188</f>
        <v>0</v>
      </c>
      <c r="Q188" s="148">
        <v>0</v>
      </c>
      <c r="R188" s="148">
        <f>Q188*H188</f>
        <v>0</v>
      </c>
      <c r="S188" s="148">
        <v>0</v>
      </c>
      <c r="T188" s="149">
        <f>S188*H188</f>
        <v>0</v>
      </c>
      <c r="AR188" s="150" t="s">
        <v>236</v>
      </c>
      <c r="AT188" s="150" t="s">
        <v>208</v>
      </c>
      <c r="AU188" s="150" t="s">
        <v>91</v>
      </c>
      <c r="AY188" s="17" t="s">
        <v>207</v>
      </c>
      <c r="BE188" s="151">
        <f>IF(N188="základná",J188,0)</f>
        <v>0</v>
      </c>
      <c r="BF188" s="151">
        <f>IF(N188="znížená",J188,0)</f>
        <v>0</v>
      </c>
      <c r="BG188" s="151">
        <f>IF(N188="zákl. prenesená",J188,0)</f>
        <v>0</v>
      </c>
      <c r="BH188" s="151">
        <f>IF(N188="zníž. prenesená",J188,0)</f>
        <v>0</v>
      </c>
      <c r="BI188" s="151">
        <f>IF(N188="nulová",J188,0)</f>
        <v>0</v>
      </c>
      <c r="BJ188" s="17" t="s">
        <v>91</v>
      </c>
      <c r="BK188" s="151">
        <f>ROUND(I188*H188,2)</f>
        <v>0</v>
      </c>
      <c r="BL188" s="17" t="s">
        <v>236</v>
      </c>
      <c r="BM188" s="150" t="s">
        <v>3082</v>
      </c>
    </row>
    <row r="189" spans="2:65" s="1" customFormat="1" ht="19.2" x14ac:dyDescent="0.2">
      <c r="B189" s="32"/>
      <c r="D189" s="153" t="s">
        <v>220</v>
      </c>
      <c r="F189" s="160" t="s">
        <v>968</v>
      </c>
      <c r="I189" s="161"/>
      <c r="L189" s="32"/>
      <c r="M189" s="162"/>
      <c r="T189" s="59"/>
      <c r="AT189" s="17" t="s">
        <v>220</v>
      </c>
      <c r="AU189" s="17" t="s">
        <v>91</v>
      </c>
    </row>
    <row r="190" spans="2:65" s="11" customFormat="1" ht="20.399999999999999" x14ac:dyDescent="0.2">
      <c r="B190" s="152"/>
      <c r="D190" s="153" t="s">
        <v>214</v>
      </c>
      <c r="E190" s="154" t="s">
        <v>1</v>
      </c>
      <c r="F190" s="155" t="s">
        <v>3083</v>
      </c>
      <c r="H190" s="156">
        <v>121.8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72</v>
      </c>
      <c r="AY190" s="154" t="s">
        <v>207</v>
      </c>
    </row>
    <row r="191" spans="2:65" s="11" customFormat="1" x14ac:dyDescent="0.2">
      <c r="B191" s="152"/>
      <c r="D191" s="153" t="s">
        <v>214</v>
      </c>
      <c r="E191" s="154" t="s">
        <v>1</v>
      </c>
      <c r="F191" s="155" t="s">
        <v>3084</v>
      </c>
      <c r="H191" s="156">
        <v>35.53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29</v>
      </c>
      <c r="AX191" s="11" t="s">
        <v>72</v>
      </c>
      <c r="AY191" s="154" t="s">
        <v>207</v>
      </c>
    </row>
    <row r="192" spans="2:65" s="14" customFormat="1" x14ac:dyDescent="0.2">
      <c r="B192" s="178"/>
      <c r="D192" s="153" t="s">
        <v>214</v>
      </c>
      <c r="E192" s="179" t="s">
        <v>1</v>
      </c>
      <c r="F192" s="180" t="s">
        <v>243</v>
      </c>
      <c r="H192" s="181">
        <v>157.32999999999998</v>
      </c>
      <c r="I192" s="182"/>
      <c r="L192" s="178"/>
      <c r="M192" s="183"/>
      <c r="T192" s="184"/>
      <c r="AT192" s="179" t="s">
        <v>214</v>
      </c>
      <c r="AU192" s="179" t="s">
        <v>91</v>
      </c>
      <c r="AV192" s="14" t="s">
        <v>236</v>
      </c>
      <c r="AW192" s="14" t="s">
        <v>29</v>
      </c>
      <c r="AX192" s="14" t="s">
        <v>80</v>
      </c>
      <c r="AY192" s="179" t="s">
        <v>207</v>
      </c>
    </row>
    <row r="193" spans="2:65" s="1" customFormat="1" ht="16.5" customHeight="1" x14ac:dyDescent="0.2">
      <c r="B193" s="137"/>
      <c r="C193" s="206" t="s">
        <v>381</v>
      </c>
      <c r="D193" s="219" t="s">
        <v>742</v>
      </c>
      <c r="E193" s="207" t="s">
        <v>765</v>
      </c>
      <c r="F193" s="208" t="s">
        <v>766</v>
      </c>
      <c r="G193" s="209" t="s">
        <v>269</v>
      </c>
      <c r="H193" s="210">
        <v>35.53</v>
      </c>
      <c r="I193" s="211"/>
      <c r="J193" s="212">
        <f>ROUND(I193*H193,2)</f>
        <v>0</v>
      </c>
      <c r="K193" s="213"/>
      <c r="L193" s="214"/>
      <c r="M193" s="215" t="s">
        <v>1</v>
      </c>
      <c r="N193" s="216" t="s">
        <v>38</v>
      </c>
      <c r="P193" s="148">
        <f>O193*H193</f>
        <v>0</v>
      </c>
      <c r="Q193" s="148">
        <v>2.2599999999999998</v>
      </c>
      <c r="R193" s="148">
        <f>Q193*H193</f>
        <v>80.297799999999995</v>
      </c>
      <c r="S193" s="148">
        <v>0</v>
      </c>
      <c r="T193" s="149">
        <f>S193*H193</f>
        <v>0</v>
      </c>
      <c r="AR193" s="150" t="s">
        <v>320</v>
      </c>
      <c r="AT193" s="150" t="s">
        <v>742</v>
      </c>
      <c r="AU193" s="150" t="s">
        <v>91</v>
      </c>
      <c r="AY193" s="17" t="s">
        <v>207</v>
      </c>
      <c r="BE193" s="151">
        <f>IF(N193="základná",J193,0)</f>
        <v>0</v>
      </c>
      <c r="BF193" s="151">
        <f>IF(N193="znížená",J193,0)</f>
        <v>0</v>
      </c>
      <c r="BG193" s="151">
        <f>IF(N193="zákl. prenesená",J193,0)</f>
        <v>0</v>
      </c>
      <c r="BH193" s="151">
        <f>IF(N193="zníž. prenesená",J193,0)</f>
        <v>0</v>
      </c>
      <c r="BI193" s="151">
        <f>IF(N193="nulová",J193,0)</f>
        <v>0</v>
      </c>
      <c r="BJ193" s="17" t="s">
        <v>91</v>
      </c>
      <c r="BK193" s="151">
        <f>ROUND(I193*H193,2)</f>
        <v>0</v>
      </c>
      <c r="BL193" s="17" t="s">
        <v>236</v>
      </c>
      <c r="BM193" s="150" t="s">
        <v>3085</v>
      </c>
    </row>
    <row r="194" spans="2:65" s="11" customFormat="1" x14ac:dyDescent="0.2">
      <c r="B194" s="152"/>
      <c r="D194" s="153" t="s">
        <v>214</v>
      </c>
      <c r="E194" s="154" t="s">
        <v>1</v>
      </c>
      <c r="F194" s="155" t="s">
        <v>3086</v>
      </c>
      <c r="H194" s="156">
        <v>35.53</v>
      </c>
      <c r="I194" s="157"/>
      <c r="L194" s="152"/>
      <c r="M194" s="158"/>
      <c r="T194" s="159"/>
      <c r="AT194" s="154" t="s">
        <v>214</v>
      </c>
      <c r="AU194" s="154" t="s">
        <v>91</v>
      </c>
      <c r="AV194" s="11" t="s">
        <v>91</v>
      </c>
      <c r="AW194" s="11" t="s">
        <v>29</v>
      </c>
      <c r="AX194" s="11" t="s">
        <v>80</v>
      </c>
      <c r="AY194" s="154" t="s">
        <v>207</v>
      </c>
    </row>
    <row r="195" spans="2:65" s="1" customFormat="1" ht="21.75" customHeight="1" x14ac:dyDescent="0.2">
      <c r="B195" s="137"/>
      <c r="C195" s="138" t="s">
        <v>7</v>
      </c>
      <c r="D195" s="138" t="s">
        <v>208</v>
      </c>
      <c r="E195" s="139" t="s">
        <v>1262</v>
      </c>
      <c r="F195" s="140" t="s">
        <v>1263</v>
      </c>
      <c r="G195" s="141" t="s">
        <v>235</v>
      </c>
      <c r="H195" s="142">
        <v>2297.5</v>
      </c>
      <c r="I195" s="143"/>
      <c r="J195" s="144">
        <f>ROUND(I195*H195,2)</f>
        <v>0</v>
      </c>
      <c r="K195" s="145"/>
      <c r="L195" s="32"/>
      <c r="M195" s="146" t="s">
        <v>1</v>
      </c>
      <c r="N195" s="147" t="s">
        <v>38</v>
      </c>
      <c r="P195" s="148">
        <f>O195*H195</f>
        <v>0</v>
      </c>
      <c r="Q195" s="148">
        <v>0</v>
      </c>
      <c r="R195" s="148">
        <f>Q195*H195</f>
        <v>0</v>
      </c>
      <c r="S195" s="148">
        <v>0</v>
      </c>
      <c r="T195" s="149">
        <f>S195*H195</f>
        <v>0</v>
      </c>
      <c r="AR195" s="150" t="s">
        <v>236</v>
      </c>
      <c r="AT195" s="150" t="s">
        <v>208</v>
      </c>
      <c r="AU195" s="150" t="s">
        <v>91</v>
      </c>
      <c r="AY195" s="17" t="s">
        <v>207</v>
      </c>
      <c r="BE195" s="151">
        <f>IF(N195="základná",J195,0)</f>
        <v>0</v>
      </c>
      <c r="BF195" s="151">
        <f>IF(N195="znížená",J195,0)</f>
        <v>0</v>
      </c>
      <c r="BG195" s="151">
        <f>IF(N195="zákl. prenesená",J195,0)</f>
        <v>0</v>
      </c>
      <c r="BH195" s="151">
        <f>IF(N195="zníž. prenesená",J195,0)</f>
        <v>0</v>
      </c>
      <c r="BI195" s="151">
        <f>IF(N195="nulová",J195,0)</f>
        <v>0</v>
      </c>
      <c r="BJ195" s="17" t="s">
        <v>91</v>
      </c>
      <c r="BK195" s="151">
        <f>ROUND(I195*H195,2)</f>
        <v>0</v>
      </c>
      <c r="BL195" s="17" t="s">
        <v>236</v>
      </c>
      <c r="BM195" s="150" t="s">
        <v>3087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3088</v>
      </c>
      <c r="H196" s="156">
        <v>2297.5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80</v>
      </c>
      <c r="AY196" s="154" t="s">
        <v>207</v>
      </c>
    </row>
    <row r="197" spans="2:65" s="1" customFormat="1" ht="24.15" customHeight="1" x14ac:dyDescent="0.2">
      <c r="B197" s="137"/>
      <c r="C197" s="138" t="s">
        <v>388</v>
      </c>
      <c r="D197" s="193" t="s">
        <v>208</v>
      </c>
      <c r="E197" s="139" t="s">
        <v>1541</v>
      </c>
      <c r="F197" s="140" t="s">
        <v>1542</v>
      </c>
      <c r="G197" s="141" t="s">
        <v>235</v>
      </c>
      <c r="H197" s="142">
        <v>831.9</v>
      </c>
      <c r="I197" s="143"/>
      <c r="J197" s="144">
        <f>ROUND(I197*H197,2)</f>
        <v>0</v>
      </c>
      <c r="K197" s="145"/>
      <c r="L197" s="32"/>
      <c r="M197" s="146" t="s">
        <v>1</v>
      </c>
      <c r="N197" s="147" t="s">
        <v>38</v>
      </c>
      <c r="P197" s="148">
        <f>O197*H197</f>
        <v>0</v>
      </c>
      <c r="Q197" s="148">
        <v>0</v>
      </c>
      <c r="R197" s="148">
        <f>Q197*H197</f>
        <v>0</v>
      </c>
      <c r="S197" s="148">
        <v>0</v>
      </c>
      <c r="T197" s="149">
        <f>S197*H197</f>
        <v>0</v>
      </c>
      <c r="AR197" s="150" t="s">
        <v>236</v>
      </c>
      <c r="AT197" s="150" t="s">
        <v>208</v>
      </c>
      <c r="AU197" s="150" t="s">
        <v>91</v>
      </c>
      <c r="AY197" s="17" t="s">
        <v>207</v>
      </c>
      <c r="BE197" s="151">
        <f>IF(N197="základná",J197,0)</f>
        <v>0</v>
      </c>
      <c r="BF197" s="151">
        <f>IF(N197="znížená",J197,0)</f>
        <v>0</v>
      </c>
      <c r="BG197" s="151">
        <f>IF(N197="zákl. prenesená",J197,0)</f>
        <v>0</v>
      </c>
      <c r="BH197" s="151">
        <f>IF(N197="zníž. prenesená",J197,0)</f>
        <v>0</v>
      </c>
      <c r="BI197" s="151">
        <f>IF(N197="nulová",J197,0)</f>
        <v>0</v>
      </c>
      <c r="BJ197" s="17" t="s">
        <v>91</v>
      </c>
      <c r="BK197" s="151">
        <f>ROUND(I197*H197,2)</f>
        <v>0</v>
      </c>
      <c r="BL197" s="17" t="s">
        <v>236</v>
      </c>
      <c r="BM197" s="150" t="s">
        <v>3089</v>
      </c>
    </row>
    <row r="198" spans="2:65" s="11" customFormat="1" ht="20.399999999999999" x14ac:dyDescent="0.2">
      <c r="B198" s="152"/>
      <c r="D198" s="153" t="s">
        <v>214</v>
      </c>
      <c r="E198" s="154" t="s">
        <v>1</v>
      </c>
      <c r="F198" s="155" t="s">
        <v>3090</v>
      </c>
      <c r="H198" s="156">
        <v>320.10000000000002</v>
      </c>
      <c r="I198" s="157"/>
      <c r="L198" s="152"/>
      <c r="M198" s="158"/>
      <c r="T198" s="159"/>
      <c r="AT198" s="154" t="s">
        <v>214</v>
      </c>
      <c r="AU198" s="154" t="s">
        <v>91</v>
      </c>
      <c r="AV198" s="11" t="s">
        <v>91</v>
      </c>
      <c r="AW198" s="11" t="s">
        <v>29</v>
      </c>
      <c r="AX198" s="11" t="s">
        <v>72</v>
      </c>
      <c r="AY198" s="154" t="s">
        <v>207</v>
      </c>
    </row>
    <row r="199" spans="2:65" s="11" customFormat="1" ht="20.399999999999999" x14ac:dyDescent="0.2">
      <c r="B199" s="152"/>
      <c r="D199" s="153" t="s">
        <v>214</v>
      </c>
      <c r="E199" s="154" t="s">
        <v>1</v>
      </c>
      <c r="F199" s="155" t="s">
        <v>3091</v>
      </c>
      <c r="H199" s="156">
        <v>511.8</v>
      </c>
      <c r="I199" s="157"/>
      <c r="L199" s="152"/>
      <c r="M199" s="158"/>
      <c r="T199" s="159"/>
      <c r="AT199" s="154" t="s">
        <v>214</v>
      </c>
      <c r="AU199" s="154" t="s">
        <v>91</v>
      </c>
      <c r="AV199" s="11" t="s">
        <v>91</v>
      </c>
      <c r="AW199" s="11" t="s">
        <v>29</v>
      </c>
      <c r="AX199" s="11" t="s">
        <v>72</v>
      </c>
      <c r="AY199" s="154" t="s">
        <v>207</v>
      </c>
    </row>
    <row r="200" spans="2:65" s="14" customFormat="1" x14ac:dyDescent="0.2">
      <c r="B200" s="178"/>
      <c r="D200" s="153" t="s">
        <v>214</v>
      </c>
      <c r="E200" s="179" t="s">
        <v>1</v>
      </c>
      <c r="F200" s="180" t="s">
        <v>243</v>
      </c>
      <c r="H200" s="181">
        <v>831.9</v>
      </c>
      <c r="I200" s="182"/>
      <c r="L200" s="178"/>
      <c r="M200" s="183"/>
      <c r="T200" s="184"/>
      <c r="AT200" s="179" t="s">
        <v>214</v>
      </c>
      <c r="AU200" s="179" t="s">
        <v>91</v>
      </c>
      <c r="AV200" s="14" t="s">
        <v>236</v>
      </c>
      <c r="AW200" s="14" t="s">
        <v>29</v>
      </c>
      <c r="AX200" s="14" t="s">
        <v>80</v>
      </c>
      <c r="AY200" s="179" t="s">
        <v>207</v>
      </c>
    </row>
    <row r="201" spans="2:65" s="1" customFormat="1" ht="21.75" customHeight="1" x14ac:dyDescent="0.2">
      <c r="B201" s="137"/>
      <c r="C201" s="138" t="s">
        <v>391</v>
      </c>
      <c r="D201" s="193" t="s">
        <v>208</v>
      </c>
      <c r="E201" s="139" t="s">
        <v>977</v>
      </c>
      <c r="F201" s="140" t="s">
        <v>978</v>
      </c>
      <c r="G201" s="141" t="s">
        <v>269</v>
      </c>
      <c r="H201" s="142">
        <v>877.54</v>
      </c>
      <c r="I201" s="143"/>
      <c r="J201" s="144">
        <f>ROUND(I201*H201,2)</f>
        <v>0</v>
      </c>
      <c r="K201" s="145"/>
      <c r="L201" s="32"/>
      <c r="M201" s="146" t="s">
        <v>1</v>
      </c>
      <c r="N201" s="147" t="s">
        <v>38</v>
      </c>
      <c r="P201" s="148">
        <f>O201*H201</f>
        <v>0</v>
      </c>
      <c r="Q201" s="148">
        <v>0</v>
      </c>
      <c r="R201" s="148">
        <f>Q201*H201</f>
        <v>0</v>
      </c>
      <c r="S201" s="148">
        <v>0</v>
      </c>
      <c r="T201" s="149">
        <f>S201*H201</f>
        <v>0</v>
      </c>
      <c r="AR201" s="150" t="s">
        <v>236</v>
      </c>
      <c r="AT201" s="150" t="s">
        <v>208</v>
      </c>
      <c r="AU201" s="150" t="s">
        <v>91</v>
      </c>
      <c r="AY201" s="17" t="s">
        <v>207</v>
      </c>
      <c r="BE201" s="151">
        <f>IF(N201="základná",J201,0)</f>
        <v>0</v>
      </c>
      <c r="BF201" s="151">
        <f>IF(N201="znížená",J201,0)</f>
        <v>0</v>
      </c>
      <c r="BG201" s="151">
        <f>IF(N201="zákl. prenesená",J201,0)</f>
        <v>0</v>
      </c>
      <c r="BH201" s="151">
        <f>IF(N201="zníž. prenesená",J201,0)</f>
        <v>0</v>
      </c>
      <c r="BI201" s="151">
        <f>IF(N201="nulová",J201,0)</f>
        <v>0</v>
      </c>
      <c r="BJ201" s="17" t="s">
        <v>91</v>
      </c>
      <c r="BK201" s="151">
        <f>ROUND(I201*H201,2)</f>
        <v>0</v>
      </c>
      <c r="BL201" s="17" t="s">
        <v>236</v>
      </c>
      <c r="BM201" s="150" t="s">
        <v>3092</v>
      </c>
    </row>
    <row r="202" spans="2:65" s="1" customFormat="1" ht="19.2" x14ac:dyDescent="0.2">
      <c r="B202" s="32"/>
      <c r="D202" s="153" t="s">
        <v>220</v>
      </c>
      <c r="F202" s="160" t="s">
        <v>1547</v>
      </c>
      <c r="I202" s="161"/>
      <c r="L202" s="32"/>
      <c r="M202" s="162"/>
      <c r="T202" s="59"/>
      <c r="AT202" s="17" t="s">
        <v>220</v>
      </c>
      <c r="AU202" s="17" t="s">
        <v>91</v>
      </c>
    </row>
    <row r="203" spans="2:65" s="11" customFormat="1" x14ac:dyDescent="0.2">
      <c r="B203" s="152"/>
      <c r="D203" s="153" t="s">
        <v>214</v>
      </c>
      <c r="E203" s="154" t="s">
        <v>1</v>
      </c>
      <c r="F203" s="155" t="s">
        <v>3065</v>
      </c>
      <c r="H203" s="156">
        <v>1123.08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72</v>
      </c>
      <c r="AY203" s="154" t="s">
        <v>207</v>
      </c>
    </row>
    <row r="204" spans="2:65" s="11" customFormat="1" x14ac:dyDescent="0.2">
      <c r="B204" s="152"/>
      <c r="D204" s="153" t="s">
        <v>214</v>
      </c>
      <c r="E204" s="154" t="s">
        <v>1</v>
      </c>
      <c r="F204" s="155" t="s">
        <v>3066</v>
      </c>
      <c r="H204" s="156">
        <v>-79.16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72</v>
      </c>
      <c r="AY204" s="154" t="s">
        <v>207</v>
      </c>
    </row>
    <row r="205" spans="2:65" s="11" customFormat="1" x14ac:dyDescent="0.2">
      <c r="B205" s="152"/>
      <c r="D205" s="153" t="s">
        <v>214</v>
      </c>
      <c r="E205" s="154" t="s">
        <v>1</v>
      </c>
      <c r="F205" s="155" t="s">
        <v>3067</v>
      </c>
      <c r="H205" s="156">
        <v>-166.38</v>
      </c>
      <c r="I205" s="157"/>
      <c r="L205" s="152"/>
      <c r="M205" s="158"/>
      <c r="T205" s="159"/>
      <c r="AT205" s="154" t="s">
        <v>214</v>
      </c>
      <c r="AU205" s="154" t="s">
        <v>91</v>
      </c>
      <c r="AV205" s="11" t="s">
        <v>91</v>
      </c>
      <c r="AW205" s="11" t="s">
        <v>29</v>
      </c>
      <c r="AX205" s="11" t="s">
        <v>72</v>
      </c>
      <c r="AY205" s="154" t="s">
        <v>207</v>
      </c>
    </row>
    <row r="206" spans="2:65" s="14" customFormat="1" x14ac:dyDescent="0.2">
      <c r="B206" s="178"/>
      <c r="D206" s="153" t="s">
        <v>214</v>
      </c>
      <c r="E206" s="179" t="s">
        <v>1</v>
      </c>
      <c r="F206" s="180" t="s">
        <v>1207</v>
      </c>
      <c r="H206" s="181">
        <v>877.53999999999985</v>
      </c>
      <c r="I206" s="182"/>
      <c r="L206" s="178"/>
      <c r="M206" s="183"/>
      <c r="T206" s="184"/>
      <c r="AT206" s="179" t="s">
        <v>214</v>
      </c>
      <c r="AU206" s="179" t="s">
        <v>91</v>
      </c>
      <c r="AV206" s="14" t="s">
        <v>236</v>
      </c>
      <c r="AW206" s="14" t="s">
        <v>29</v>
      </c>
      <c r="AX206" s="14" t="s">
        <v>80</v>
      </c>
      <c r="AY206" s="179" t="s">
        <v>207</v>
      </c>
    </row>
    <row r="207" spans="2:65" s="10" customFormat="1" ht="22.8" customHeight="1" x14ac:dyDescent="0.25">
      <c r="B207" s="127"/>
      <c r="D207" s="128" t="s">
        <v>71</v>
      </c>
      <c r="E207" s="170" t="s">
        <v>275</v>
      </c>
      <c r="F207" s="170" t="s">
        <v>796</v>
      </c>
      <c r="I207" s="130"/>
      <c r="J207" s="171">
        <f>BK207</f>
        <v>0</v>
      </c>
      <c r="L207" s="127"/>
      <c r="M207" s="132"/>
      <c r="P207" s="133">
        <f>SUM(P208:P224)</f>
        <v>0</v>
      </c>
      <c r="R207" s="133">
        <f>SUM(R208:R224)</f>
        <v>0.33221000000000001</v>
      </c>
      <c r="T207" s="134">
        <f>SUM(T208:T224)</f>
        <v>0</v>
      </c>
      <c r="AR207" s="128" t="s">
        <v>80</v>
      </c>
      <c r="AT207" s="135" t="s">
        <v>71</v>
      </c>
      <c r="AU207" s="135" t="s">
        <v>80</v>
      </c>
      <c r="AY207" s="128" t="s">
        <v>207</v>
      </c>
      <c r="BK207" s="136">
        <f>SUM(BK208:BK224)</f>
        <v>0</v>
      </c>
    </row>
    <row r="208" spans="2:65" s="1" customFormat="1" ht="16.5" customHeight="1" x14ac:dyDescent="0.2">
      <c r="B208" s="137"/>
      <c r="C208" s="138" t="s">
        <v>396</v>
      </c>
      <c r="D208" s="197" t="s">
        <v>208</v>
      </c>
      <c r="E208" s="139" t="s">
        <v>797</v>
      </c>
      <c r="F208" s="140" t="s">
        <v>798</v>
      </c>
      <c r="G208" s="141" t="s">
        <v>410</v>
      </c>
      <c r="H208" s="142">
        <v>26.5</v>
      </c>
      <c r="I208" s="143"/>
      <c r="J208" s="144">
        <f>ROUND(I208*H208,2)</f>
        <v>0</v>
      </c>
      <c r="K208" s="145"/>
      <c r="L208" s="32"/>
      <c r="M208" s="146" t="s">
        <v>1</v>
      </c>
      <c r="N208" s="147" t="s">
        <v>38</v>
      </c>
      <c r="P208" s="148">
        <f>O208*H208</f>
        <v>0</v>
      </c>
      <c r="Q208" s="148">
        <v>7.6999999999999996E-4</v>
      </c>
      <c r="R208" s="148">
        <f>Q208*H208</f>
        <v>2.0405E-2</v>
      </c>
      <c r="S208" s="148">
        <v>0</v>
      </c>
      <c r="T208" s="149">
        <f>S208*H208</f>
        <v>0</v>
      </c>
      <c r="AR208" s="150" t="s">
        <v>236</v>
      </c>
      <c r="AT208" s="150" t="s">
        <v>208</v>
      </c>
      <c r="AU208" s="150" t="s">
        <v>91</v>
      </c>
      <c r="AY208" s="17" t="s">
        <v>207</v>
      </c>
      <c r="BE208" s="151">
        <f>IF(N208="základná",J208,0)</f>
        <v>0</v>
      </c>
      <c r="BF208" s="151">
        <f>IF(N208="znížená",J208,0)</f>
        <v>0</v>
      </c>
      <c r="BG208" s="151">
        <f>IF(N208="zákl. prenesená",J208,0)</f>
        <v>0</v>
      </c>
      <c r="BH208" s="151">
        <f>IF(N208="zníž. prenesená",J208,0)</f>
        <v>0</v>
      </c>
      <c r="BI208" s="151">
        <f>IF(N208="nulová",J208,0)</f>
        <v>0</v>
      </c>
      <c r="BJ208" s="17" t="s">
        <v>91</v>
      </c>
      <c r="BK208" s="151">
        <f>ROUND(I208*H208,2)</f>
        <v>0</v>
      </c>
      <c r="BL208" s="17" t="s">
        <v>236</v>
      </c>
      <c r="BM208" s="150" t="s">
        <v>3093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3094</v>
      </c>
      <c r="H209" s="156">
        <v>13.5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1" customFormat="1" x14ac:dyDescent="0.2">
      <c r="B210" s="152"/>
      <c r="D210" s="153" t="s">
        <v>214</v>
      </c>
      <c r="E210" s="154" t="s">
        <v>1</v>
      </c>
      <c r="F210" s="155" t="s">
        <v>3095</v>
      </c>
      <c r="H210" s="156">
        <v>13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72</v>
      </c>
      <c r="AY210" s="154" t="s">
        <v>207</v>
      </c>
    </row>
    <row r="211" spans="2:65" s="14" customFormat="1" x14ac:dyDescent="0.2">
      <c r="B211" s="178"/>
      <c r="D211" s="153" t="s">
        <v>214</v>
      </c>
      <c r="E211" s="179" t="s">
        <v>1</v>
      </c>
      <c r="F211" s="180" t="s">
        <v>243</v>
      </c>
      <c r="H211" s="181">
        <v>26.5</v>
      </c>
      <c r="I211" s="182"/>
      <c r="L211" s="178"/>
      <c r="M211" s="183"/>
      <c r="T211" s="184"/>
      <c r="AT211" s="179" t="s">
        <v>214</v>
      </c>
      <c r="AU211" s="179" t="s">
        <v>91</v>
      </c>
      <c r="AV211" s="14" t="s">
        <v>236</v>
      </c>
      <c r="AW211" s="14" t="s">
        <v>29</v>
      </c>
      <c r="AX211" s="14" t="s">
        <v>80</v>
      </c>
      <c r="AY211" s="179" t="s">
        <v>207</v>
      </c>
    </row>
    <row r="212" spans="2:65" s="1" customFormat="1" ht="21.75" customHeight="1" x14ac:dyDescent="0.2">
      <c r="B212" s="137"/>
      <c r="C212" s="138" t="s">
        <v>399</v>
      </c>
      <c r="D212" s="197" t="s">
        <v>208</v>
      </c>
      <c r="E212" s="139" t="s">
        <v>803</v>
      </c>
      <c r="F212" s="140" t="s">
        <v>804</v>
      </c>
      <c r="G212" s="141" t="s">
        <v>410</v>
      </c>
      <c r="H212" s="142">
        <v>178.5</v>
      </c>
      <c r="I212" s="143"/>
      <c r="J212" s="144">
        <f>ROUND(I212*H212,2)</f>
        <v>0</v>
      </c>
      <c r="K212" s="145"/>
      <c r="L212" s="32"/>
      <c r="M212" s="146" t="s">
        <v>1</v>
      </c>
      <c r="N212" s="147" t="s">
        <v>38</v>
      </c>
      <c r="P212" s="148">
        <f>O212*H212</f>
        <v>0</v>
      </c>
      <c r="Q212" s="148">
        <v>1.23E-3</v>
      </c>
      <c r="R212" s="148">
        <f>Q212*H212</f>
        <v>0.219555</v>
      </c>
      <c r="S212" s="148">
        <v>0</v>
      </c>
      <c r="T212" s="149">
        <f>S212*H212</f>
        <v>0</v>
      </c>
      <c r="AR212" s="150" t="s">
        <v>236</v>
      </c>
      <c r="AT212" s="150" t="s">
        <v>208</v>
      </c>
      <c r="AU212" s="150" t="s">
        <v>91</v>
      </c>
      <c r="AY212" s="17" t="s">
        <v>207</v>
      </c>
      <c r="BE212" s="151">
        <f>IF(N212="základná",J212,0)</f>
        <v>0</v>
      </c>
      <c r="BF212" s="151">
        <f>IF(N212="znížená",J212,0)</f>
        <v>0</v>
      </c>
      <c r="BG212" s="151">
        <f>IF(N212="zákl. prenesená",J212,0)</f>
        <v>0</v>
      </c>
      <c r="BH212" s="151">
        <f>IF(N212="zníž. prenesená",J212,0)</f>
        <v>0</v>
      </c>
      <c r="BI212" s="151">
        <f>IF(N212="nulová",J212,0)</f>
        <v>0</v>
      </c>
      <c r="BJ212" s="17" t="s">
        <v>91</v>
      </c>
      <c r="BK212" s="151">
        <f>ROUND(I212*H212,2)</f>
        <v>0</v>
      </c>
      <c r="BL212" s="17" t="s">
        <v>236</v>
      </c>
      <c r="BM212" s="150" t="s">
        <v>3096</v>
      </c>
    </row>
    <row r="213" spans="2:65" s="11" customFormat="1" x14ac:dyDescent="0.2">
      <c r="B213" s="152"/>
      <c r="D213" s="153" t="s">
        <v>214</v>
      </c>
      <c r="E213" s="154" t="s">
        <v>1</v>
      </c>
      <c r="F213" s="155" t="s">
        <v>3097</v>
      </c>
      <c r="H213" s="156">
        <v>13.5</v>
      </c>
      <c r="I213" s="157"/>
      <c r="L213" s="152"/>
      <c r="M213" s="158"/>
      <c r="T213" s="159"/>
      <c r="AT213" s="154" t="s">
        <v>214</v>
      </c>
      <c r="AU213" s="154" t="s">
        <v>91</v>
      </c>
      <c r="AV213" s="11" t="s">
        <v>91</v>
      </c>
      <c r="AW213" s="11" t="s">
        <v>29</v>
      </c>
      <c r="AX213" s="11" t="s">
        <v>72</v>
      </c>
      <c r="AY213" s="154" t="s">
        <v>207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3098</v>
      </c>
      <c r="H214" s="156">
        <v>31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72</v>
      </c>
      <c r="AY214" s="154" t="s">
        <v>207</v>
      </c>
    </row>
    <row r="215" spans="2:65" s="11" customFormat="1" x14ac:dyDescent="0.2">
      <c r="B215" s="152"/>
      <c r="D215" s="153" t="s">
        <v>214</v>
      </c>
      <c r="E215" s="154" t="s">
        <v>1</v>
      </c>
      <c r="F215" s="155" t="s">
        <v>3099</v>
      </c>
      <c r="H215" s="156">
        <v>52</v>
      </c>
      <c r="I215" s="157"/>
      <c r="L215" s="152"/>
      <c r="M215" s="158"/>
      <c r="T215" s="159"/>
      <c r="AT215" s="154" t="s">
        <v>214</v>
      </c>
      <c r="AU215" s="154" t="s">
        <v>91</v>
      </c>
      <c r="AV215" s="11" t="s">
        <v>91</v>
      </c>
      <c r="AW215" s="11" t="s">
        <v>29</v>
      </c>
      <c r="AX215" s="11" t="s">
        <v>72</v>
      </c>
      <c r="AY215" s="154" t="s">
        <v>207</v>
      </c>
    </row>
    <row r="216" spans="2:65" s="11" customFormat="1" x14ac:dyDescent="0.2">
      <c r="B216" s="152"/>
      <c r="D216" s="153" t="s">
        <v>214</v>
      </c>
      <c r="E216" s="154" t="s">
        <v>1</v>
      </c>
      <c r="F216" s="155" t="s">
        <v>3100</v>
      </c>
      <c r="H216" s="156">
        <v>30</v>
      </c>
      <c r="I216" s="157"/>
      <c r="L216" s="152"/>
      <c r="M216" s="158"/>
      <c r="T216" s="159"/>
      <c r="AT216" s="154" t="s">
        <v>214</v>
      </c>
      <c r="AU216" s="154" t="s">
        <v>91</v>
      </c>
      <c r="AV216" s="11" t="s">
        <v>91</v>
      </c>
      <c r="AW216" s="11" t="s">
        <v>29</v>
      </c>
      <c r="AX216" s="11" t="s">
        <v>72</v>
      </c>
      <c r="AY216" s="154" t="s">
        <v>207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3101</v>
      </c>
      <c r="H217" s="156">
        <v>52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72</v>
      </c>
      <c r="AY217" s="154" t="s">
        <v>207</v>
      </c>
    </row>
    <row r="218" spans="2:65" s="14" customFormat="1" x14ac:dyDescent="0.2">
      <c r="B218" s="178"/>
      <c r="D218" s="153" t="s">
        <v>214</v>
      </c>
      <c r="E218" s="179" t="s">
        <v>1</v>
      </c>
      <c r="F218" s="180" t="s">
        <v>243</v>
      </c>
      <c r="H218" s="181">
        <v>178.5</v>
      </c>
      <c r="I218" s="182"/>
      <c r="L218" s="178"/>
      <c r="M218" s="183"/>
      <c r="T218" s="184"/>
      <c r="AT218" s="179" t="s">
        <v>214</v>
      </c>
      <c r="AU218" s="179" t="s">
        <v>91</v>
      </c>
      <c r="AV218" s="14" t="s">
        <v>236</v>
      </c>
      <c r="AW218" s="14" t="s">
        <v>29</v>
      </c>
      <c r="AX218" s="14" t="s">
        <v>80</v>
      </c>
      <c r="AY218" s="179" t="s">
        <v>207</v>
      </c>
    </row>
    <row r="219" spans="2:65" s="1" customFormat="1" ht="21.75" customHeight="1" x14ac:dyDescent="0.2">
      <c r="B219" s="137"/>
      <c r="C219" s="138" t="s">
        <v>404</v>
      </c>
      <c r="D219" s="197" t="s">
        <v>208</v>
      </c>
      <c r="E219" s="139" t="s">
        <v>807</v>
      </c>
      <c r="F219" s="140" t="s">
        <v>808</v>
      </c>
      <c r="G219" s="141" t="s">
        <v>410</v>
      </c>
      <c r="H219" s="142">
        <v>75</v>
      </c>
      <c r="I219" s="143"/>
      <c r="J219" s="144">
        <f>ROUND(I219*H219,2)</f>
        <v>0</v>
      </c>
      <c r="K219" s="145"/>
      <c r="L219" s="32"/>
      <c r="M219" s="146" t="s">
        <v>1</v>
      </c>
      <c r="N219" s="147" t="s">
        <v>38</v>
      </c>
      <c r="P219" s="148">
        <f>O219*H219</f>
        <v>0</v>
      </c>
      <c r="Q219" s="148">
        <v>1.23E-3</v>
      </c>
      <c r="R219" s="148">
        <f>Q219*H219</f>
        <v>9.2249999999999999E-2</v>
      </c>
      <c r="S219" s="148">
        <v>0</v>
      </c>
      <c r="T219" s="149">
        <f>S219*H219</f>
        <v>0</v>
      </c>
      <c r="AR219" s="150" t="s">
        <v>236</v>
      </c>
      <c r="AT219" s="150" t="s">
        <v>208</v>
      </c>
      <c r="AU219" s="150" t="s">
        <v>91</v>
      </c>
      <c r="AY219" s="17" t="s">
        <v>207</v>
      </c>
      <c r="BE219" s="151">
        <f>IF(N219="základná",J219,0)</f>
        <v>0</v>
      </c>
      <c r="BF219" s="151">
        <f>IF(N219="znížená",J219,0)</f>
        <v>0</v>
      </c>
      <c r="BG219" s="151">
        <f>IF(N219="zákl. prenesená",J219,0)</f>
        <v>0</v>
      </c>
      <c r="BH219" s="151">
        <f>IF(N219="zníž. prenesená",J219,0)</f>
        <v>0</v>
      </c>
      <c r="BI219" s="151">
        <f>IF(N219="nulová",J219,0)</f>
        <v>0</v>
      </c>
      <c r="BJ219" s="17" t="s">
        <v>91</v>
      </c>
      <c r="BK219" s="151">
        <f>ROUND(I219*H219,2)</f>
        <v>0</v>
      </c>
      <c r="BL219" s="17" t="s">
        <v>236</v>
      </c>
      <c r="BM219" s="150" t="s">
        <v>3102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3103</v>
      </c>
      <c r="H220" s="156">
        <v>15.5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3104</v>
      </c>
      <c r="H221" s="156">
        <v>18.5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1" customFormat="1" x14ac:dyDescent="0.2">
      <c r="B222" s="152"/>
      <c r="D222" s="153" t="s">
        <v>214</v>
      </c>
      <c r="E222" s="154" t="s">
        <v>1</v>
      </c>
      <c r="F222" s="155" t="s">
        <v>3105</v>
      </c>
      <c r="H222" s="156">
        <v>26</v>
      </c>
      <c r="I222" s="157"/>
      <c r="L222" s="152"/>
      <c r="M222" s="158"/>
      <c r="T222" s="159"/>
      <c r="AT222" s="154" t="s">
        <v>214</v>
      </c>
      <c r="AU222" s="154" t="s">
        <v>91</v>
      </c>
      <c r="AV222" s="11" t="s">
        <v>91</v>
      </c>
      <c r="AW222" s="11" t="s">
        <v>29</v>
      </c>
      <c r="AX222" s="11" t="s">
        <v>72</v>
      </c>
      <c r="AY222" s="154" t="s">
        <v>207</v>
      </c>
    </row>
    <row r="223" spans="2:65" s="11" customFormat="1" x14ac:dyDescent="0.2">
      <c r="B223" s="152"/>
      <c r="D223" s="153" t="s">
        <v>214</v>
      </c>
      <c r="E223" s="154" t="s">
        <v>1</v>
      </c>
      <c r="F223" s="155" t="s">
        <v>3106</v>
      </c>
      <c r="H223" s="156">
        <v>15</v>
      </c>
      <c r="I223" s="157"/>
      <c r="L223" s="152"/>
      <c r="M223" s="158"/>
      <c r="T223" s="159"/>
      <c r="AT223" s="154" t="s">
        <v>214</v>
      </c>
      <c r="AU223" s="154" t="s">
        <v>91</v>
      </c>
      <c r="AV223" s="11" t="s">
        <v>91</v>
      </c>
      <c r="AW223" s="11" t="s">
        <v>29</v>
      </c>
      <c r="AX223" s="11" t="s">
        <v>72</v>
      </c>
      <c r="AY223" s="154" t="s">
        <v>207</v>
      </c>
    </row>
    <row r="224" spans="2:65" s="14" customFormat="1" x14ac:dyDescent="0.2">
      <c r="B224" s="178"/>
      <c r="D224" s="153" t="s">
        <v>214</v>
      </c>
      <c r="E224" s="179" t="s">
        <v>1</v>
      </c>
      <c r="F224" s="180" t="s">
        <v>243</v>
      </c>
      <c r="H224" s="181">
        <v>75</v>
      </c>
      <c r="I224" s="182"/>
      <c r="L224" s="178"/>
      <c r="M224" s="183"/>
      <c r="T224" s="184"/>
      <c r="AT224" s="179" t="s">
        <v>214</v>
      </c>
      <c r="AU224" s="179" t="s">
        <v>91</v>
      </c>
      <c r="AV224" s="14" t="s">
        <v>236</v>
      </c>
      <c r="AW224" s="14" t="s">
        <v>29</v>
      </c>
      <c r="AX224" s="14" t="s">
        <v>80</v>
      </c>
      <c r="AY224" s="179" t="s">
        <v>207</v>
      </c>
    </row>
    <row r="225" spans="2:65" s="10" customFormat="1" ht="22.8" customHeight="1" x14ac:dyDescent="0.25">
      <c r="B225" s="127"/>
      <c r="D225" s="128" t="s">
        <v>71</v>
      </c>
      <c r="E225" s="170" t="s">
        <v>206</v>
      </c>
      <c r="F225" s="170" t="s">
        <v>811</v>
      </c>
      <c r="I225" s="130"/>
      <c r="J225" s="171">
        <f>BK225</f>
        <v>0</v>
      </c>
      <c r="L225" s="127"/>
      <c r="M225" s="132"/>
      <c r="P225" s="133">
        <f>SUM(P226:P242)</f>
        <v>0</v>
      </c>
      <c r="R225" s="133">
        <f>SUM(R226:R242)</f>
        <v>2334.2115756799999</v>
      </c>
      <c r="T225" s="134">
        <f>SUM(T226:T242)</f>
        <v>0</v>
      </c>
      <c r="AR225" s="128" t="s">
        <v>80</v>
      </c>
      <c r="AT225" s="135" t="s">
        <v>71</v>
      </c>
      <c r="AU225" s="135" t="s">
        <v>80</v>
      </c>
      <c r="AY225" s="128" t="s">
        <v>207</v>
      </c>
      <c r="BK225" s="136">
        <f>SUM(BK226:BK242)</f>
        <v>0</v>
      </c>
    </row>
    <row r="226" spans="2:65" s="1" customFormat="1" ht="24.15" customHeight="1" x14ac:dyDescent="0.2">
      <c r="B226" s="137"/>
      <c r="C226" s="138" t="s">
        <v>407</v>
      </c>
      <c r="D226" s="138" t="s">
        <v>208</v>
      </c>
      <c r="E226" s="139" t="s">
        <v>2981</v>
      </c>
      <c r="F226" s="140" t="s">
        <v>2982</v>
      </c>
      <c r="G226" s="141" t="s">
        <v>269</v>
      </c>
      <c r="H226" s="142">
        <v>108.6</v>
      </c>
      <c r="I226" s="143"/>
      <c r="J226" s="144">
        <f>ROUND(I226*H226,2)</f>
        <v>0</v>
      </c>
      <c r="K226" s="145"/>
      <c r="L226" s="32"/>
      <c r="M226" s="146" t="s">
        <v>1</v>
      </c>
      <c r="N226" s="147" t="s">
        <v>38</v>
      </c>
      <c r="P226" s="148">
        <f>O226*H226</f>
        <v>0</v>
      </c>
      <c r="Q226" s="148">
        <v>0</v>
      </c>
      <c r="R226" s="148">
        <f>Q226*H226</f>
        <v>0</v>
      </c>
      <c r="S226" s="148">
        <v>0</v>
      </c>
      <c r="T226" s="149">
        <f>S226*H226</f>
        <v>0</v>
      </c>
      <c r="AR226" s="150" t="s">
        <v>236</v>
      </c>
      <c r="AT226" s="150" t="s">
        <v>208</v>
      </c>
      <c r="AU226" s="150" t="s">
        <v>91</v>
      </c>
      <c r="AY226" s="17" t="s">
        <v>207</v>
      </c>
      <c r="BE226" s="151">
        <f>IF(N226="základná",J226,0)</f>
        <v>0</v>
      </c>
      <c r="BF226" s="151">
        <f>IF(N226="znížená",J226,0)</f>
        <v>0</v>
      </c>
      <c r="BG226" s="151">
        <f>IF(N226="zákl. prenesená",J226,0)</f>
        <v>0</v>
      </c>
      <c r="BH226" s="151">
        <f>IF(N226="zníž. prenesená",J226,0)</f>
        <v>0</v>
      </c>
      <c r="BI226" s="151">
        <f>IF(N226="nulová",J226,0)</f>
        <v>0</v>
      </c>
      <c r="BJ226" s="17" t="s">
        <v>91</v>
      </c>
      <c r="BK226" s="151">
        <f>ROUND(I226*H226,2)</f>
        <v>0</v>
      </c>
      <c r="BL226" s="17" t="s">
        <v>236</v>
      </c>
      <c r="BM226" s="150" t="s">
        <v>3107</v>
      </c>
    </row>
    <row r="227" spans="2:65" s="11" customFormat="1" ht="20.399999999999999" x14ac:dyDescent="0.2">
      <c r="B227" s="152"/>
      <c r="D227" s="153" t="s">
        <v>214</v>
      </c>
      <c r="E227" s="154" t="s">
        <v>1</v>
      </c>
      <c r="F227" s="155" t="s">
        <v>3108</v>
      </c>
      <c r="H227" s="156">
        <v>108.6</v>
      </c>
      <c r="I227" s="157"/>
      <c r="L227" s="152"/>
      <c r="M227" s="158"/>
      <c r="T227" s="159"/>
      <c r="AT227" s="154" t="s">
        <v>214</v>
      </c>
      <c r="AU227" s="154" t="s">
        <v>91</v>
      </c>
      <c r="AV227" s="11" t="s">
        <v>91</v>
      </c>
      <c r="AW227" s="11" t="s">
        <v>29</v>
      </c>
      <c r="AX227" s="11" t="s">
        <v>80</v>
      </c>
      <c r="AY227" s="154" t="s">
        <v>207</v>
      </c>
    </row>
    <row r="228" spans="2:65" s="1" customFormat="1" ht="24.15" customHeight="1" x14ac:dyDescent="0.2">
      <c r="B228" s="137"/>
      <c r="C228" s="138" t="s">
        <v>413</v>
      </c>
      <c r="D228" s="196" t="s">
        <v>208</v>
      </c>
      <c r="E228" s="139" t="s">
        <v>812</v>
      </c>
      <c r="F228" s="140" t="s">
        <v>813</v>
      </c>
      <c r="G228" s="141" t="s">
        <v>235</v>
      </c>
      <c r="H228" s="142">
        <v>2057.4650000000001</v>
      </c>
      <c r="I228" s="143"/>
      <c r="J228" s="144">
        <f>ROUND(I228*H228,2)</f>
        <v>0</v>
      </c>
      <c r="K228" s="145"/>
      <c r="L228" s="32"/>
      <c r="M228" s="146" t="s">
        <v>1</v>
      </c>
      <c r="N228" s="147" t="s">
        <v>38</v>
      </c>
      <c r="P228" s="148">
        <f>O228*H228</f>
        <v>0</v>
      </c>
      <c r="Q228" s="148">
        <v>0.46</v>
      </c>
      <c r="R228" s="148">
        <f>Q228*H228</f>
        <v>946.43390000000011</v>
      </c>
      <c r="S228" s="148">
        <v>0</v>
      </c>
      <c r="T228" s="149">
        <f>S228*H228</f>
        <v>0</v>
      </c>
      <c r="AR228" s="150" t="s">
        <v>236</v>
      </c>
      <c r="AT228" s="150" t="s">
        <v>208</v>
      </c>
      <c r="AU228" s="150" t="s">
        <v>91</v>
      </c>
      <c r="AY228" s="17" t="s">
        <v>207</v>
      </c>
      <c r="BE228" s="151">
        <f>IF(N228="základná",J228,0)</f>
        <v>0</v>
      </c>
      <c r="BF228" s="151">
        <f>IF(N228="znížená",J228,0)</f>
        <v>0</v>
      </c>
      <c r="BG228" s="151">
        <f>IF(N228="zákl. prenesená",J228,0)</f>
        <v>0</v>
      </c>
      <c r="BH228" s="151">
        <f>IF(N228="zníž. prenesená",J228,0)</f>
        <v>0</v>
      </c>
      <c r="BI228" s="151">
        <f>IF(N228="nulová",J228,0)</f>
        <v>0</v>
      </c>
      <c r="BJ228" s="17" t="s">
        <v>91</v>
      </c>
      <c r="BK228" s="151">
        <f>ROUND(I228*H228,2)</f>
        <v>0</v>
      </c>
      <c r="BL228" s="17" t="s">
        <v>236</v>
      </c>
      <c r="BM228" s="150" t="s">
        <v>3109</v>
      </c>
    </row>
    <row r="229" spans="2:65" s="11" customFormat="1" x14ac:dyDescent="0.2">
      <c r="B229" s="152"/>
      <c r="D229" s="153" t="s">
        <v>214</v>
      </c>
      <c r="E229" s="154" t="s">
        <v>1</v>
      </c>
      <c r="F229" s="155" t="s">
        <v>3110</v>
      </c>
      <c r="H229" s="156">
        <v>1789.1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80</v>
      </c>
      <c r="AY229" s="154" t="s">
        <v>207</v>
      </c>
    </row>
    <row r="230" spans="2:65" s="11" customFormat="1" x14ac:dyDescent="0.2">
      <c r="B230" s="152"/>
      <c r="D230" s="153" t="s">
        <v>214</v>
      </c>
      <c r="F230" s="155" t="s">
        <v>3111</v>
      </c>
      <c r="H230" s="156">
        <v>2057.4650000000001</v>
      </c>
      <c r="I230" s="157"/>
      <c r="L230" s="152"/>
      <c r="M230" s="158"/>
      <c r="T230" s="159"/>
      <c r="AT230" s="154" t="s">
        <v>214</v>
      </c>
      <c r="AU230" s="154" t="s">
        <v>91</v>
      </c>
      <c r="AV230" s="11" t="s">
        <v>91</v>
      </c>
      <c r="AW230" s="11" t="s">
        <v>3</v>
      </c>
      <c r="AX230" s="11" t="s">
        <v>80</v>
      </c>
      <c r="AY230" s="154" t="s">
        <v>207</v>
      </c>
    </row>
    <row r="231" spans="2:65" s="1" customFormat="1" ht="37.799999999999997" customHeight="1" x14ac:dyDescent="0.2">
      <c r="B231" s="137"/>
      <c r="C231" s="138" t="s">
        <v>430</v>
      </c>
      <c r="D231" s="196" t="s">
        <v>208</v>
      </c>
      <c r="E231" s="139" t="s">
        <v>2989</v>
      </c>
      <c r="F231" s="140" t="s">
        <v>2990</v>
      </c>
      <c r="G231" s="141" t="s">
        <v>235</v>
      </c>
      <c r="H231" s="142">
        <v>1932.2280000000001</v>
      </c>
      <c r="I231" s="143"/>
      <c r="J231" s="144">
        <f>ROUND(I231*H231,2)</f>
        <v>0</v>
      </c>
      <c r="K231" s="145"/>
      <c r="L231" s="32"/>
      <c r="M231" s="146" t="s">
        <v>1</v>
      </c>
      <c r="N231" s="147" t="s">
        <v>38</v>
      </c>
      <c r="P231" s="148">
        <f>O231*H231</f>
        <v>0</v>
      </c>
      <c r="Q231" s="148">
        <v>0.42405999999999999</v>
      </c>
      <c r="R231" s="148">
        <f>Q231*H231</f>
        <v>819.38060568000003</v>
      </c>
      <c r="S231" s="148">
        <v>0</v>
      </c>
      <c r="T231" s="149">
        <f>S231*H231</f>
        <v>0</v>
      </c>
      <c r="AR231" s="150" t="s">
        <v>236</v>
      </c>
      <c r="AT231" s="150" t="s">
        <v>208</v>
      </c>
      <c r="AU231" s="150" t="s">
        <v>91</v>
      </c>
      <c r="AY231" s="17" t="s">
        <v>207</v>
      </c>
      <c r="BE231" s="151">
        <f>IF(N231="základná",J231,0)</f>
        <v>0</v>
      </c>
      <c r="BF231" s="151">
        <f>IF(N231="znížená",J231,0)</f>
        <v>0</v>
      </c>
      <c r="BG231" s="151">
        <f>IF(N231="zákl. prenesená",J231,0)</f>
        <v>0</v>
      </c>
      <c r="BH231" s="151">
        <f>IF(N231="zníž. prenesená",J231,0)</f>
        <v>0</v>
      </c>
      <c r="BI231" s="151">
        <f>IF(N231="nulová",J231,0)</f>
        <v>0</v>
      </c>
      <c r="BJ231" s="17" t="s">
        <v>91</v>
      </c>
      <c r="BK231" s="151">
        <f>ROUND(I231*H231,2)</f>
        <v>0</v>
      </c>
      <c r="BL231" s="17" t="s">
        <v>236</v>
      </c>
      <c r="BM231" s="150" t="s">
        <v>3112</v>
      </c>
    </row>
    <row r="232" spans="2:65" s="11" customFormat="1" x14ac:dyDescent="0.2">
      <c r="B232" s="152"/>
      <c r="D232" s="153" t="s">
        <v>214</v>
      </c>
      <c r="E232" s="154" t="s">
        <v>1</v>
      </c>
      <c r="F232" s="155" t="s">
        <v>3110</v>
      </c>
      <c r="H232" s="156">
        <v>1789.1</v>
      </c>
      <c r="I232" s="157"/>
      <c r="L232" s="152"/>
      <c r="M232" s="158"/>
      <c r="T232" s="159"/>
      <c r="AT232" s="154" t="s">
        <v>214</v>
      </c>
      <c r="AU232" s="154" t="s">
        <v>91</v>
      </c>
      <c r="AV232" s="11" t="s">
        <v>91</v>
      </c>
      <c r="AW232" s="11" t="s">
        <v>29</v>
      </c>
      <c r="AX232" s="11" t="s">
        <v>80</v>
      </c>
      <c r="AY232" s="154" t="s">
        <v>207</v>
      </c>
    </row>
    <row r="233" spans="2:65" s="11" customFormat="1" x14ac:dyDescent="0.2">
      <c r="B233" s="152"/>
      <c r="D233" s="153" t="s">
        <v>214</v>
      </c>
      <c r="F233" s="155" t="s">
        <v>3113</v>
      </c>
      <c r="H233" s="156">
        <v>1932.2280000000001</v>
      </c>
      <c r="I233" s="157"/>
      <c r="L233" s="152"/>
      <c r="M233" s="158"/>
      <c r="T233" s="159"/>
      <c r="AT233" s="154" t="s">
        <v>214</v>
      </c>
      <c r="AU233" s="154" t="s">
        <v>91</v>
      </c>
      <c r="AV233" s="11" t="s">
        <v>91</v>
      </c>
      <c r="AW233" s="11" t="s">
        <v>3</v>
      </c>
      <c r="AX233" s="11" t="s">
        <v>80</v>
      </c>
      <c r="AY233" s="154" t="s">
        <v>207</v>
      </c>
    </row>
    <row r="234" spans="2:65" s="1" customFormat="1" ht="33" customHeight="1" x14ac:dyDescent="0.2">
      <c r="B234" s="137"/>
      <c r="C234" s="138" t="s">
        <v>436</v>
      </c>
      <c r="D234" s="196" t="s">
        <v>208</v>
      </c>
      <c r="E234" s="139" t="s">
        <v>829</v>
      </c>
      <c r="F234" s="140" t="s">
        <v>830</v>
      </c>
      <c r="G234" s="141" t="s">
        <v>235</v>
      </c>
      <c r="H234" s="142">
        <v>1789.1</v>
      </c>
      <c r="I234" s="143"/>
      <c r="J234" s="144">
        <f>ROUND(I234*H234,2)</f>
        <v>0</v>
      </c>
      <c r="K234" s="145"/>
      <c r="L234" s="32"/>
      <c r="M234" s="146" t="s">
        <v>1</v>
      </c>
      <c r="N234" s="147" t="s">
        <v>38</v>
      </c>
      <c r="P234" s="148">
        <f>O234*H234</f>
        <v>0</v>
      </c>
      <c r="Q234" s="148">
        <v>6.0099999999999997E-3</v>
      </c>
      <c r="R234" s="148">
        <f>Q234*H234</f>
        <v>10.752490999999999</v>
      </c>
      <c r="S234" s="148">
        <v>0</v>
      </c>
      <c r="T234" s="149">
        <f>S234*H234</f>
        <v>0</v>
      </c>
      <c r="AR234" s="150" t="s">
        <v>236</v>
      </c>
      <c r="AT234" s="150" t="s">
        <v>208</v>
      </c>
      <c r="AU234" s="150" t="s">
        <v>91</v>
      </c>
      <c r="AY234" s="17" t="s">
        <v>207</v>
      </c>
      <c r="BE234" s="151">
        <f>IF(N234="základná",J234,0)</f>
        <v>0</v>
      </c>
      <c r="BF234" s="151">
        <f>IF(N234="znížená",J234,0)</f>
        <v>0</v>
      </c>
      <c r="BG234" s="151">
        <f>IF(N234="zákl. prenesená",J234,0)</f>
        <v>0</v>
      </c>
      <c r="BH234" s="151">
        <f>IF(N234="zníž. prenesená",J234,0)</f>
        <v>0</v>
      </c>
      <c r="BI234" s="151">
        <f>IF(N234="nulová",J234,0)</f>
        <v>0</v>
      </c>
      <c r="BJ234" s="17" t="s">
        <v>91</v>
      </c>
      <c r="BK234" s="151">
        <f>ROUND(I234*H234,2)</f>
        <v>0</v>
      </c>
      <c r="BL234" s="17" t="s">
        <v>236</v>
      </c>
      <c r="BM234" s="150" t="s">
        <v>3114</v>
      </c>
    </row>
    <row r="235" spans="2:65" s="11" customFormat="1" x14ac:dyDescent="0.2">
      <c r="B235" s="152"/>
      <c r="D235" s="153" t="s">
        <v>214</v>
      </c>
      <c r="E235" s="154" t="s">
        <v>1</v>
      </c>
      <c r="F235" s="155" t="s">
        <v>3110</v>
      </c>
      <c r="H235" s="156">
        <v>1789.1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29</v>
      </c>
      <c r="AX235" s="11" t="s">
        <v>80</v>
      </c>
      <c r="AY235" s="154" t="s">
        <v>207</v>
      </c>
    </row>
    <row r="236" spans="2:65" s="1" customFormat="1" ht="33" customHeight="1" x14ac:dyDescent="0.2">
      <c r="B236" s="137"/>
      <c r="C236" s="138" t="s">
        <v>442</v>
      </c>
      <c r="D236" s="196" t="s">
        <v>208</v>
      </c>
      <c r="E236" s="139" t="s">
        <v>832</v>
      </c>
      <c r="F236" s="140" t="s">
        <v>833</v>
      </c>
      <c r="G236" s="141" t="s">
        <v>235</v>
      </c>
      <c r="H236" s="142">
        <v>1789.1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38</v>
      </c>
      <c r="P236" s="148">
        <f>O236*H236</f>
        <v>0</v>
      </c>
      <c r="Q236" s="148">
        <v>5.1000000000000004E-4</v>
      </c>
      <c r="R236" s="148">
        <f>Q236*H236</f>
        <v>0.91244100000000006</v>
      </c>
      <c r="S236" s="148">
        <v>0</v>
      </c>
      <c r="T236" s="149">
        <f>S236*H236</f>
        <v>0</v>
      </c>
      <c r="AR236" s="150" t="s">
        <v>236</v>
      </c>
      <c r="AT236" s="150" t="s">
        <v>208</v>
      </c>
      <c r="AU236" s="150" t="s">
        <v>91</v>
      </c>
      <c r="AY236" s="17" t="s">
        <v>207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91</v>
      </c>
      <c r="BK236" s="151">
        <f>ROUND(I236*H236,2)</f>
        <v>0</v>
      </c>
      <c r="BL236" s="17" t="s">
        <v>236</v>
      </c>
      <c r="BM236" s="150" t="s">
        <v>3115</v>
      </c>
    </row>
    <row r="237" spans="2:65" s="1" customFormat="1" ht="19.2" x14ac:dyDescent="0.2">
      <c r="B237" s="32"/>
      <c r="D237" s="153" t="s">
        <v>220</v>
      </c>
      <c r="F237" s="160" t="s">
        <v>835</v>
      </c>
      <c r="I237" s="161"/>
      <c r="L237" s="32"/>
      <c r="M237" s="162"/>
      <c r="T237" s="59"/>
      <c r="AT237" s="17" t="s">
        <v>220</v>
      </c>
      <c r="AU237" s="17" t="s">
        <v>91</v>
      </c>
    </row>
    <row r="238" spans="2:65" s="11" customFormat="1" x14ac:dyDescent="0.2">
      <c r="B238" s="152"/>
      <c r="D238" s="153" t="s">
        <v>214</v>
      </c>
      <c r="E238" s="154" t="s">
        <v>1</v>
      </c>
      <c r="F238" s="155" t="s">
        <v>3110</v>
      </c>
      <c r="H238" s="156">
        <v>1789.1</v>
      </c>
      <c r="I238" s="157"/>
      <c r="L238" s="152"/>
      <c r="M238" s="158"/>
      <c r="T238" s="159"/>
      <c r="AT238" s="154" t="s">
        <v>214</v>
      </c>
      <c r="AU238" s="154" t="s">
        <v>91</v>
      </c>
      <c r="AV238" s="11" t="s">
        <v>91</v>
      </c>
      <c r="AW238" s="11" t="s">
        <v>29</v>
      </c>
      <c r="AX238" s="11" t="s">
        <v>80</v>
      </c>
      <c r="AY238" s="154" t="s">
        <v>207</v>
      </c>
    </row>
    <row r="239" spans="2:65" s="1" customFormat="1" ht="33" customHeight="1" x14ac:dyDescent="0.2">
      <c r="B239" s="137"/>
      <c r="C239" s="138" t="s">
        <v>451</v>
      </c>
      <c r="D239" s="196" t="s">
        <v>208</v>
      </c>
      <c r="E239" s="139" t="s">
        <v>2996</v>
      </c>
      <c r="F239" s="140" t="s">
        <v>2997</v>
      </c>
      <c r="G239" s="141" t="s">
        <v>235</v>
      </c>
      <c r="H239" s="142">
        <v>1789.1</v>
      </c>
      <c r="I239" s="143"/>
      <c r="J239" s="144">
        <f>ROUND(I239*H239,2)</f>
        <v>0</v>
      </c>
      <c r="K239" s="145"/>
      <c r="L239" s="32"/>
      <c r="M239" s="146" t="s">
        <v>1</v>
      </c>
      <c r="N239" s="147" t="s">
        <v>38</v>
      </c>
      <c r="P239" s="148">
        <f>O239*H239</f>
        <v>0</v>
      </c>
      <c r="Q239" s="148">
        <v>0.12966</v>
      </c>
      <c r="R239" s="148">
        <f>Q239*H239</f>
        <v>231.974706</v>
      </c>
      <c r="S239" s="148">
        <v>0</v>
      </c>
      <c r="T239" s="149">
        <f>S239*H239</f>
        <v>0</v>
      </c>
      <c r="AR239" s="150" t="s">
        <v>236</v>
      </c>
      <c r="AT239" s="150" t="s">
        <v>208</v>
      </c>
      <c r="AU239" s="150" t="s">
        <v>91</v>
      </c>
      <c r="AY239" s="17" t="s">
        <v>207</v>
      </c>
      <c r="BE239" s="151">
        <f>IF(N239="základná",J239,0)</f>
        <v>0</v>
      </c>
      <c r="BF239" s="151">
        <f>IF(N239="znížená",J239,0)</f>
        <v>0</v>
      </c>
      <c r="BG239" s="151">
        <f>IF(N239="zákl. prenesená",J239,0)</f>
        <v>0</v>
      </c>
      <c r="BH239" s="151">
        <f>IF(N239="zníž. prenesená",J239,0)</f>
        <v>0</v>
      </c>
      <c r="BI239" s="151">
        <f>IF(N239="nulová",J239,0)</f>
        <v>0</v>
      </c>
      <c r="BJ239" s="17" t="s">
        <v>91</v>
      </c>
      <c r="BK239" s="151">
        <f>ROUND(I239*H239,2)</f>
        <v>0</v>
      </c>
      <c r="BL239" s="17" t="s">
        <v>236</v>
      </c>
      <c r="BM239" s="150" t="s">
        <v>3116</v>
      </c>
    </row>
    <row r="240" spans="2:65" s="11" customFormat="1" x14ac:dyDescent="0.2">
      <c r="B240" s="152"/>
      <c r="D240" s="153" t="s">
        <v>214</v>
      </c>
      <c r="E240" s="154" t="s">
        <v>1</v>
      </c>
      <c r="F240" s="155" t="s">
        <v>3117</v>
      </c>
      <c r="H240" s="156">
        <v>1789.1</v>
      </c>
      <c r="I240" s="157"/>
      <c r="L240" s="152"/>
      <c r="M240" s="158"/>
      <c r="T240" s="159"/>
      <c r="AT240" s="154" t="s">
        <v>214</v>
      </c>
      <c r="AU240" s="154" t="s">
        <v>91</v>
      </c>
      <c r="AV240" s="11" t="s">
        <v>91</v>
      </c>
      <c r="AW240" s="11" t="s">
        <v>29</v>
      </c>
      <c r="AX240" s="11" t="s">
        <v>80</v>
      </c>
      <c r="AY240" s="154" t="s">
        <v>207</v>
      </c>
    </row>
    <row r="241" spans="2:65" s="1" customFormat="1" ht="33" customHeight="1" x14ac:dyDescent="0.2">
      <c r="B241" s="137"/>
      <c r="C241" s="138" t="s">
        <v>455</v>
      </c>
      <c r="D241" s="196" t="s">
        <v>208</v>
      </c>
      <c r="E241" s="139" t="s">
        <v>2999</v>
      </c>
      <c r="F241" s="140" t="s">
        <v>3000</v>
      </c>
      <c r="G241" s="141" t="s">
        <v>235</v>
      </c>
      <c r="H241" s="142">
        <v>1789.1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38</v>
      </c>
      <c r="P241" s="148">
        <f>O241*H241</f>
        <v>0</v>
      </c>
      <c r="Q241" s="148">
        <v>0.18151999999999999</v>
      </c>
      <c r="R241" s="148">
        <f>Q241*H241</f>
        <v>324.75743199999994</v>
      </c>
      <c r="S241" s="148">
        <v>0</v>
      </c>
      <c r="T241" s="149">
        <f>S241*H241</f>
        <v>0</v>
      </c>
      <c r="AR241" s="150" t="s">
        <v>236</v>
      </c>
      <c r="AT241" s="150" t="s">
        <v>208</v>
      </c>
      <c r="AU241" s="150" t="s">
        <v>91</v>
      </c>
      <c r="AY241" s="17" t="s">
        <v>207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91</v>
      </c>
      <c r="BK241" s="151">
        <f>ROUND(I241*H241,2)</f>
        <v>0</v>
      </c>
      <c r="BL241" s="17" t="s">
        <v>236</v>
      </c>
      <c r="BM241" s="150" t="s">
        <v>3118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3117</v>
      </c>
      <c r="H242" s="156">
        <v>1789.1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0" customFormat="1" ht="22.8" customHeight="1" x14ac:dyDescent="0.25">
      <c r="B243" s="127"/>
      <c r="D243" s="128" t="s">
        <v>71</v>
      </c>
      <c r="E243" s="170" t="s">
        <v>324</v>
      </c>
      <c r="F243" s="170" t="s">
        <v>472</v>
      </c>
      <c r="I243" s="130"/>
      <c r="J243" s="171">
        <f>BK243</f>
        <v>0</v>
      </c>
      <c r="L243" s="127"/>
      <c r="M243" s="132"/>
      <c r="P243" s="133">
        <f>SUM(P244:P247)</f>
        <v>0</v>
      </c>
      <c r="R243" s="133">
        <f>SUM(R244:R247)</f>
        <v>43.527816000000001</v>
      </c>
      <c r="T243" s="134">
        <f>SUM(T244:T247)</f>
        <v>0</v>
      </c>
      <c r="AR243" s="128" t="s">
        <v>80</v>
      </c>
      <c r="AT243" s="135" t="s">
        <v>71</v>
      </c>
      <c r="AU243" s="135" t="s">
        <v>80</v>
      </c>
      <c r="AY243" s="128" t="s">
        <v>207</v>
      </c>
      <c r="BK243" s="136">
        <f>SUM(BK244:BK247)</f>
        <v>0</v>
      </c>
    </row>
    <row r="244" spans="2:65" s="1" customFormat="1" ht="33" customHeight="1" x14ac:dyDescent="0.2">
      <c r="B244" s="137"/>
      <c r="C244" s="138" t="s">
        <v>461</v>
      </c>
      <c r="D244" s="138" t="s">
        <v>208</v>
      </c>
      <c r="E244" s="139" t="s">
        <v>2432</v>
      </c>
      <c r="F244" s="140" t="s">
        <v>3024</v>
      </c>
      <c r="G244" s="141" t="s">
        <v>410</v>
      </c>
      <c r="H244" s="142">
        <v>178.4</v>
      </c>
      <c r="I244" s="143"/>
      <c r="J244" s="144">
        <f>ROUND(I244*H244,2)</f>
        <v>0</v>
      </c>
      <c r="K244" s="145"/>
      <c r="L244" s="32"/>
      <c r="M244" s="146" t="s">
        <v>1</v>
      </c>
      <c r="N244" s="147" t="s">
        <v>38</v>
      </c>
      <c r="P244" s="148">
        <f>O244*H244</f>
        <v>0</v>
      </c>
      <c r="Q244" s="148">
        <v>0.15814</v>
      </c>
      <c r="R244" s="148">
        <f>Q244*H244</f>
        <v>28.212176000000003</v>
      </c>
      <c r="S244" s="148">
        <v>0</v>
      </c>
      <c r="T244" s="149">
        <f>S244*H244</f>
        <v>0</v>
      </c>
      <c r="AR244" s="150" t="s">
        <v>236</v>
      </c>
      <c r="AT244" s="150" t="s">
        <v>208</v>
      </c>
      <c r="AU244" s="150" t="s">
        <v>91</v>
      </c>
      <c r="AY244" s="17" t="s">
        <v>207</v>
      </c>
      <c r="BE244" s="151">
        <f>IF(N244="základná",J244,0)</f>
        <v>0</v>
      </c>
      <c r="BF244" s="151">
        <f>IF(N244="znížená",J244,0)</f>
        <v>0</v>
      </c>
      <c r="BG244" s="151">
        <f>IF(N244="zákl. prenesená",J244,0)</f>
        <v>0</v>
      </c>
      <c r="BH244" s="151">
        <f>IF(N244="zníž. prenesená",J244,0)</f>
        <v>0</v>
      </c>
      <c r="BI244" s="151">
        <f>IF(N244="nulová",J244,0)</f>
        <v>0</v>
      </c>
      <c r="BJ244" s="17" t="s">
        <v>91</v>
      </c>
      <c r="BK244" s="151">
        <f>ROUND(I244*H244,2)</f>
        <v>0</v>
      </c>
      <c r="BL244" s="17" t="s">
        <v>236</v>
      </c>
      <c r="BM244" s="150" t="s">
        <v>3119</v>
      </c>
    </row>
    <row r="245" spans="2:65" s="11" customFormat="1" x14ac:dyDescent="0.2">
      <c r="B245" s="152"/>
      <c r="D245" s="153" t="s">
        <v>214</v>
      </c>
      <c r="E245" s="154" t="s">
        <v>1</v>
      </c>
      <c r="F245" s="155" t="s">
        <v>3120</v>
      </c>
      <c r="H245" s="156">
        <v>178.4</v>
      </c>
      <c r="I245" s="157"/>
      <c r="L245" s="152"/>
      <c r="M245" s="158"/>
      <c r="T245" s="159"/>
      <c r="AT245" s="154" t="s">
        <v>214</v>
      </c>
      <c r="AU245" s="154" t="s">
        <v>91</v>
      </c>
      <c r="AV245" s="11" t="s">
        <v>91</v>
      </c>
      <c r="AW245" s="11" t="s">
        <v>29</v>
      </c>
      <c r="AX245" s="11" t="s">
        <v>80</v>
      </c>
      <c r="AY245" s="154" t="s">
        <v>207</v>
      </c>
    </row>
    <row r="246" spans="2:65" s="1" customFormat="1" ht="16.5" customHeight="1" x14ac:dyDescent="0.2">
      <c r="B246" s="137"/>
      <c r="C246" s="206" t="s">
        <v>466</v>
      </c>
      <c r="D246" s="206" t="s">
        <v>742</v>
      </c>
      <c r="E246" s="207" t="s">
        <v>2180</v>
      </c>
      <c r="F246" s="208" t="s">
        <v>3027</v>
      </c>
      <c r="G246" s="209" t="s">
        <v>247</v>
      </c>
      <c r="H246" s="210">
        <v>180.184</v>
      </c>
      <c r="I246" s="211"/>
      <c r="J246" s="212">
        <f>ROUND(I246*H246,2)</f>
        <v>0</v>
      </c>
      <c r="K246" s="213"/>
      <c r="L246" s="214"/>
      <c r="M246" s="215" t="s">
        <v>1</v>
      </c>
      <c r="N246" s="216" t="s">
        <v>38</v>
      </c>
      <c r="P246" s="148">
        <f>O246*H246</f>
        <v>0</v>
      </c>
      <c r="Q246" s="148">
        <v>8.5000000000000006E-2</v>
      </c>
      <c r="R246" s="148">
        <f>Q246*H246</f>
        <v>15.31564</v>
      </c>
      <c r="S246" s="148">
        <v>0</v>
      </c>
      <c r="T246" s="149">
        <f>S246*H246</f>
        <v>0</v>
      </c>
      <c r="AR246" s="150" t="s">
        <v>320</v>
      </c>
      <c r="AT246" s="150" t="s">
        <v>742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3121</v>
      </c>
    </row>
    <row r="247" spans="2:65" s="11" customFormat="1" x14ac:dyDescent="0.2">
      <c r="B247" s="152"/>
      <c r="D247" s="153" t="s">
        <v>214</v>
      </c>
      <c r="F247" s="155" t="s">
        <v>3122</v>
      </c>
      <c r="H247" s="156">
        <v>180.184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3</v>
      </c>
      <c r="AX247" s="11" t="s">
        <v>80</v>
      </c>
      <c r="AY247" s="154" t="s">
        <v>207</v>
      </c>
    </row>
    <row r="248" spans="2:65" s="10" customFormat="1" ht="22.8" customHeight="1" x14ac:dyDescent="0.25">
      <c r="B248" s="127"/>
      <c r="D248" s="128" t="s">
        <v>71</v>
      </c>
      <c r="E248" s="170" t="s">
        <v>1706</v>
      </c>
      <c r="F248" s="170" t="s">
        <v>1827</v>
      </c>
      <c r="I248" s="130"/>
      <c r="J248" s="171">
        <f>BK248</f>
        <v>0</v>
      </c>
      <c r="L248" s="127"/>
      <c r="M248" s="132"/>
      <c r="P248" s="133">
        <f>P249</f>
        <v>0</v>
      </c>
      <c r="R248" s="133">
        <f>R249</f>
        <v>0</v>
      </c>
      <c r="T248" s="134">
        <f>T249</f>
        <v>0</v>
      </c>
      <c r="AR248" s="128" t="s">
        <v>80</v>
      </c>
      <c r="AT248" s="135" t="s">
        <v>71</v>
      </c>
      <c r="AU248" s="135" t="s">
        <v>80</v>
      </c>
      <c r="AY248" s="128" t="s">
        <v>207</v>
      </c>
      <c r="BK248" s="136">
        <f>BK249</f>
        <v>0</v>
      </c>
    </row>
    <row r="249" spans="2:65" s="1" customFormat="1" ht="33" customHeight="1" x14ac:dyDescent="0.2">
      <c r="B249" s="137"/>
      <c r="C249" s="138" t="s">
        <v>473</v>
      </c>
      <c r="D249" s="138" t="s">
        <v>208</v>
      </c>
      <c r="E249" s="139" t="s">
        <v>1829</v>
      </c>
      <c r="F249" s="140" t="s">
        <v>1830</v>
      </c>
      <c r="G249" s="141" t="s">
        <v>469</v>
      </c>
      <c r="H249" s="142">
        <v>2442.8119999999999</v>
      </c>
      <c r="I249" s="143"/>
      <c r="J249" s="144">
        <f>ROUND(I249*H249,2)</f>
        <v>0</v>
      </c>
      <c r="K249" s="145"/>
      <c r="L249" s="32"/>
      <c r="M249" s="146" t="s">
        <v>1</v>
      </c>
      <c r="N249" s="147" t="s">
        <v>38</v>
      </c>
      <c r="P249" s="148">
        <f>O249*H249</f>
        <v>0</v>
      </c>
      <c r="Q249" s="148">
        <v>0</v>
      </c>
      <c r="R249" s="148">
        <f>Q249*H249</f>
        <v>0</v>
      </c>
      <c r="S249" s="148">
        <v>0</v>
      </c>
      <c r="T249" s="149">
        <f>S249*H249</f>
        <v>0</v>
      </c>
      <c r="AR249" s="150" t="s">
        <v>236</v>
      </c>
      <c r="AT249" s="150" t="s">
        <v>208</v>
      </c>
      <c r="AU249" s="150" t="s">
        <v>91</v>
      </c>
      <c r="AY249" s="17" t="s">
        <v>207</v>
      </c>
      <c r="BE249" s="151">
        <f>IF(N249="základná",J249,0)</f>
        <v>0</v>
      </c>
      <c r="BF249" s="151">
        <f>IF(N249="znížená",J249,0)</f>
        <v>0</v>
      </c>
      <c r="BG249" s="151">
        <f>IF(N249="zákl. prenesená",J249,0)</f>
        <v>0</v>
      </c>
      <c r="BH249" s="151">
        <f>IF(N249="zníž. prenesená",J249,0)</f>
        <v>0</v>
      </c>
      <c r="BI249" s="151">
        <f>IF(N249="nulová",J249,0)</f>
        <v>0</v>
      </c>
      <c r="BJ249" s="17" t="s">
        <v>91</v>
      </c>
      <c r="BK249" s="151">
        <f>ROUND(I249*H249,2)</f>
        <v>0</v>
      </c>
      <c r="BL249" s="17" t="s">
        <v>236</v>
      </c>
      <c r="BM249" s="150" t="s">
        <v>3123</v>
      </c>
    </row>
    <row r="250" spans="2:65" s="10" customFormat="1" ht="25.95" customHeight="1" x14ac:dyDescent="0.25">
      <c r="B250" s="127"/>
      <c r="D250" s="128" t="s">
        <v>71</v>
      </c>
      <c r="E250" s="129" t="s">
        <v>204</v>
      </c>
      <c r="F250" s="129" t="s">
        <v>205</v>
      </c>
      <c r="I250" s="130"/>
      <c r="J250" s="131">
        <f>BK250</f>
        <v>0</v>
      </c>
      <c r="L250" s="127"/>
      <c r="M250" s="132"/>
      <c r="P250" s="133">
        <f>SUM(P251:P252)</f>
        <v>0</v>
      </c>
      <c r="R250" s="133">
        <f>SUM(R251:R252)</f>
        <v>0</v>
      </c>
      <c r="T250" s="134">
        <f>SUM(T251:T252)</f>
        <v>0</v>
      </c>
      <c r="AR250" s="128" t="s">
        <v>206</v>
      </c>
      <c r="AT250" s="135" t="s">
        <v>71</v>
      </c>
      <c r="AU250" s="135" t="s">
        <v>72</v>
      </c>
      <c r="AY250" s="128" t="s">
        <v>207</v>
      </c>
      <c r="BK250" s="136">
        <f>SUM(BK251:BK252)</f>
        <v>0</v>
      </c>
    </row>
    <row r="251" spans="2:65" s="1" customFormat="1" ht="49.05" customHeight="1" x14ac:dyDescent="0.2">
      <c r="B251" s="137"/>
      <c r="C251" s="138" t="s">
        <v>479</v>
      </c>
      <c r="D251" s="138" t="s">
        <v>208</v>
      </c>
      <c r="E251" s="139" t="s">
        <v>918</v>
      </c>
      <c r="F251" s="140" t="s">
        <v>919</v>
      </c>
      <c r="G251" s="141" t="s">
        <v>211</v>
      </c>
      <c r="H251" s="142">
        <v>1</v>
      </c>
      <c r="I251" s="143"/>
      <c r="J251" s="144">
        <f>ROUND(I251*H251,2)</f>
        <v>0</v>
      </c>
      <c r="K251" s="145"/>
      <c r="L251" s="32"/>
      <c r="M251" s="146" t="s">
        <v>1</v>
      </c>
      <c r="N251" s="147" t="s">
        <v>38</v>
      </c>
      <c r="P251" s="148">
        <f>O251*H251</f>
        <v>0</v>
      </c>
      <c r="Q251" s="148">
        <v>0</v>
      </c>
      <c r="R251" s="148">
        <f>Q251*H251</f>
        <v>0</v>
      </c>
      <c r="S251" s="148">
        <v>0</v>
      </c>
      <c r="T251" s="149">
        <f>S251*H251</f>
        <v>0</v>
      </c>
      <c r="AR251" s="150" t="s">
        <v>212</v>
      </c>
      <c r="AT251" s="150" t="s">
        <v>208</v>
      </c>
      <c r="AU251" s="150" t="s">
        <v>80</v>
      </c>
      <c r="AY251" s="17" t="s">
        <v>207</v>
      </c>
      <c r="BE251" s="151">
        <f>IF(N251="základná",J251,0)</f>
        <v>0</v>
      </c>
      <c r="BF251" s="151">
        <f>IF(N251="znížená",J251,0)</f>
        <v>0</v>
      </c>
      <c r="BG251" s="151">
        <f>IF(N251="zákl. prenesená",J251,0)</f>
        <v>0</v>
      </c>
      <c r="BH251" s="151">
        <f>IF(N251="zníž. prenesená",J251,0)</f>
        <v>0</v>
      </c>
      <c r="BI251" s="151">
        <f>IF(N251="nulová",J251,0)</f>
        <v>0</v>
      </c>
      <c r="BJ251" s="17" t="s">
        <v>91</v>
      </c>
      <c r="BK251" s="151">
        <f>ROUND(I251*H251,2)</f>
        <v>0</v>
      </c>
      <c r="BL251" s="17" t="s">
        <v>212</v>
      </c>
      <c r="BM251" s="150" t="s">
        <v>3124</v>
      </c>
    </row>
    <row r="252" spans="2:65" s="1" customFormat="1" ht="44.25" customHeight="1" x14ac:dyDescent="0.2">
      <c r="B252" s="137"/>
      <c r="C252" s="138" t="s">
        <v>486</v>
      </c>
      <c r="D252" s="138" t="s">
        <v>208</v>
      </c>
      <c r="E252" s="139" t="s">
        <v>621</v>
      </c>
      <c r="F252" s="140" t="s">
        <v>622</v>
      </c>
      <c r="G252" s="141" t="s">
        <v>211</v>
      </c>
      <c r="H252" s="142">
        <v>1</v>
      </c>
      <c r="I252" s="143"/>
      <c r="J252" s="144">
        <f>ROUND(I252*H252,2)</f>
        <v>0</v>
      </c>
      <c r="K252" s="145"/>
      <c r="L252" s="32"/>
      <c r="M252" s="199" t="s">
        <v>1</v>
      </c>
      <c r="N252" s="200" t="s">
        <v>38</v>
      </c>
      <c r="O252" s="201"/>
      <c r="P252" s="202">
        <f>O252*H252</f>
        <v>0</v>
      </c>
      <c r="Q252" s="202">
        <v>0</v>
      </c>
      <c r="R252" s="202">
        <f>Q252*H252</f>
        <v>0</v>
      </c>
      <c r="S252" s="202">
        <v>0</v>
      </c>
      <c r="T252" s="203">
        <f>S252*H252</f>
        <v>0</v>
      </c>
      <c r="AR252" s="150" t="s">
        <v>212</v>
      </c>
      <c r="AT252" s="150" t="s">
        <v>208</v>
      </c>
      <c r="AU252" s="150" t="s">
        <v>80</v>
      </c>
      <c r="AY252" s="17" t="s">
        <v>207</v>
      </c>
      <c r="BE252" s="151">
        <f>IF(N252="základná",J252,0)</f>
        <v>0</v>
      </c>
      <c r="BF252" s="151">
        <f>IF(N252="znížená",J252,0)</f>
        <v>0</v>
      </c>
      <c r="BG252" s="151">
        <f>IF(N252="zákl. prenesená",J252,0)</f>
        <v>0</v>
      </c>
      <c r="BH252" s="151">
        <f>IF(N252="zníž. prenesená",J252,0)</f>
        <v>0</v>
      </c>
      <c r="BI252" s="151">
        <f>IF(N252="nulová",J252,0)</f>
        <v>0</v>
      </c>
      <c r="BJ252" s="17" t="s">
        <v>91</v>
      </c>
      <c r="BK252" s="151">
        <f>ROUND(I252*H252,2)</f>
        <v>0</v>
      </c>
      <c r="BL252" s="17" t="s">
        <v>212</v>
      </c>
      <c r="BM252" s="150" t="s">
        <v>3125</v>
      </c>
    </row>
    <row r="253" spans="2:65" s="1" customFormat="1" ht="6.9" customHeight="1" x14ac:dyDescent="0.2">
      <c r="B253" s="47"/>
      <c r="C253" s="48"/>
      <c r="D253" s="48"/>
      <c r="E253" s="48"/>
      <c r="F253" s="48"/>
      <c r="G253" s="48"/>
      <c r="H253" s="48"/>
      <c r="I253" s="48"/>
      <c r="J253" s="48"/>
      <c r="K253" s="48"/>
      <c r="L253" s="32"/>
    </row>
  </sheetData>
  <autoFilter ref="C126:K252" xr:uid="{00000000-0009-0000-0000-000011000000}"/>
  <mergeCells count="12">
    <mergeCell ref="E119:H119"/>
    <mergeCell ref="L2:V2"/>
    <mergeCell ref="E85:H85"/>
    <mergeCell ref="E87:H87"/>
    <mergeCell ref="E89:H89"/>
    <mergeCell ref="E115:H115"/>
    <mergeCell ref="E117:H11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2:BM268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143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2896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3126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23.25" customHeight="1" x14ac:dyDescent="0.2">
      <c r="B29" s="97"/>
      <c r="E29" s="247" t="s">
        <v>3041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ROUND(J128,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ROUND((SUM(BE128:BE267)),  2)</f>
        <v>0</v>
      </c>
      <c r="G35" s="100"/>
      <c r="H35" s="100"/>
      <c r="I35" s="101">
        <v>0.23</v>
      </c>
      <c r="J35" s="99">
        <f>ROUND(((SUM(BE128:BE267))*I35),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ROUND((SUM(BF128:BF267)),  2)</f>
        <v>0</v>
      </c>
      <c r="I36" s="102">
        <v>0.23</v>
      </c>
      <c r="J36" s="89">
        <f>ROUND(((SUM(BF128:BF267))*I36),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ROUND((SUM(BG128:BG267)),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ROUND((SUM(BH128:BH267)),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ROUND((SUM(BI128:BI267)),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2896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2.10.3 - SO 2.10.3  Miestna cesta MO3 8/40 - II.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J128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J129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J130</f>
        <v>0</v>
      </c>
      <c r="L100" s="166"/>
    </row>
    <row r="101" spans="2:47" s="12" customFormat="1" ht="19.95" customHeight="1" x14ac:dyDescent="0.2">
      <c r="B101" s="166"/>
      <c r="D101" s="167" t="s">
        <v>628</v>
      </c>
      <c r="E101" s="168"/>
      <c r="F101" s="168"/>
      <c r="G101" s="168"/>
      <c r="H101" s="168"/>
      <c r="I101" s="168"/>
      <c r="J101" s="169">
        <f>J212</f>
        <v>0</v>
      </c>
      <c r="L101" s="166"/>
    </row>
    <row r="102" spans="2:47" s="12" customFormat="1" ht="19.95" customHeight="1" x14ac:dyDescent="0.2">
      <c r="B102" s="166"/>
      <c r="D102" s="167" t="s">
        <v>629</v>
      </c>
      <c r="E102" s="168"/>
      <c r="F102" s="168"/>
      <c r="G102" s="168"/>
      <c r="H102" s="168"/>
      <c r="I102" s="168"/>
      <c r="J102" s="169">
        <f>J215</f>
        <v>0</v>
      </c>
      <c r="L102" s="166"/>
    </row>
    <row r="103" spans="2:47" s="12" customFormat="1" ht="19.95" customHeight="1" x14ac:dyDescent="0.2">
      <c r="B103" s="166"/>
      <c r="D103" s="167" t="s">
        <v>630</v>
      </c>
      <c r="E103" s="168"/>
      <c r="F103" s="168"/>
      <c r="G103" s="168"/>
      <c r="H103" s="168"/>
      <c r="I103" s="168"/>
      <c r="J103" s="169">
        <f>J227</f>
        <v>0</v>
      </c>
      <c r="L103" s="166"/>
    </row>
    <row r="104" spans="2:47" s="12" customFormat="1" ht="19.95" customHeight="1" x14ac:dyDescent="0.2">
      <c r="B104" s="166"/>
      <c r="D104" s="167" t="s">
        <v>226</v>
      </c>
      <c r="E104" s="168"/>
      <c r="F104" s="168"/>
      <c r="G104" s="168"/>
      <c r="H104" s="168"/>
      <c r="I104" s="168"/>
      <c r="J104" s="169">
        <f>J245</f>
        <v>0</v>
      </c>
      <c r="L104" s="166"/>
    </row>
    <row r="105" spans="2:47" s="12" customFormat="1" ht="19.95" customHeight="1" x14ac:dyDescent="0.2">
      <c r="B105" s="166"/>
      <c r="D105" s="167" t="s">
        <v>1423</v>
      </c>
      <c r="E105" s="168"/>
      <c r="F105" s="168"/>
      <c r="G105" s="168"/>
      <c r="H105" s="168"/>
      <c r="I105" s="168"/>
      <c r="J105" s="169">
        <f>J263</f>
        <v>0</v>
      </c>
      <c r="L105" s="166"/>
    </row>
    <row r="106" spans="2:47" s="8" customFormat="1" ht="24.9" customHeight="1" x14ac:dyDescent="0.2">
      <c r="B106" s="114"/>
      <c r="D106" s="115" t="s">
        <v>191</v>
      </c>
      <c r="E106" s="116"/>
      <c r="F106" s="116"/>
      <c r="G106" s="116"/>
      <c r="H106" s="116"/>
      <c r="I106" s="116"/>
      <c r="J106" s="117">
        <f>J265</f>
        <v>0</v>
      </c>
      <c r="L106" s="114"/>
    </row>
    <row r="107" spans="2:47" s="1" customFormat="1" ht="21.75" customHeight="1" x14ac:dyDescent="0.2">
      <c r="B107" s="32"/>
      <c r="L107" s="32"/>
    </row>
    <row r="108" spans="2:47" s="1" customFormat="1" ht="6.9" customHeight="1" x14ac:dyDescent="0.2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2"/>
    </row>
    <row r="112" spans="2:47" s="1" customFormat="1" ht="6.9" customHeight="1" x14ac:dyDescent="0.2">
      <c r="B112" s="49"/>
      <c r="C112" s="50"/>
      <c r="D112" s="50"/>
      <c r="E112" s="50"/>
      <c r="F112" s="50"/>
      <c r="G112" s="50"/>
      <c r="H112" s="50"/>
      <c r="I112" s="50"/>
      <c r="J112" s="50"/>
      <c r="K112" s="50"/>
      <c r="L112" s="32"/>
    </row>
    <row r="113" spans="2:63" s="1" customFormat="1" ht="24.9" customHeight="1" x14ac:dyDescent="0.2">
      <c r="B113" s="32"/>
      <c r="C113" s="21" t="s">
        <v>192</v>
      </c>
      <c r="L113" s="32"/>
    </row>
    <row r="114" spans="2:63" s="1" customFormat="1" ht="6.9" customHeight="1" x14ac:dyDescent="0.2">
      <c r="B114" s="32"/>
      <c r="L114" s="32"/>
    </row>
    <row r="115" spans="2:63" s="1" customFormat="1" ht="12" customHeight="1" x14ac:dyDescent="0.2">
      <c r="B115" s="32"/>
      <c r="C115" s="27" t="s">
        <v>15</v>
      </c>
      <c r="L115" s="32"/>
    </row>
    <row r="116" spans="2:63" s="1" customFormat="1" ht="16.5" customHeight="1" x14ac:dyDescent="0.2">
      <c r="B116" s="32"/>
      <c r="E116" s="243" t="str">
        <f>E7</f>
        <v>IP Horná Streda</v>
      </c>
      <c r="F116" s="244"/>
      <c r="G116" s="244"/>
      <c r="H116" s="244"/>
      <c r="L116" s="32"/>
    </row>
    <row r="117" spans="2:63" ht="12" customHeight="1" x14ac:dyDescent="0.2">
      <c r="B117" s="20"/>
      <c r="C117" s="27" t="s">
        <v>184</v>
      </c>
      <c r="L117" s="20"/>
    </row>
    <row r="118" spans="2:63" s="1" customFormat="1" ht="16.5" customHeight="1" x14ac:dyDescent="0.2">
      <c r="B118" s="32"/>
      <c r="E118" s="243" t="s">
        <v>2896</v>
      </c>
      <c r="F118" s="240"/>
      <c r="G118" s="240"/>
      <c r="H118" s="240"/>
      <c r="L118" s="32"/>
    </row>
    <row r="119" spans="2:63" s="1" customFormat="1" ht="12" customHeight="1" x14ac:dyDescent="0.2">
      <c r="B119" s="32"/>
      <c r="C119" s="27" t="s">
        <v>625</v>
      </c>
      <c r="L119" s="32"/>
    </row>
    <row r="120" spans="2:63" s="1" customFormat="1" ht="30" customHeight="1" x14ac:dyDescent="0.2">
      <c r="B120" s="32"/>
      <c r="E120" s="239" t="str">
        <f>E11</f>
        <v>SO 2.10.3 - SO 2.10.3  Miestna cesta MO3 8/40 - II. etapa</v>
      </c>
      <c r="F120" s="240"/>
      <c r="G120" s="240"/>
      <c r="H120" s="240"/>
      <c r="L120" s="32"/>
    </row>
    <row r="121" spans="2:63" s="1" customFormat="1" ht="6.9" customHeight="1" x14ac:dyDescent="0.2">
      <c r="B121" s="32"/>
      <c r="L121" s="32"/>
    </row>
    <row r="122" spans="2:63" s="1" customFormat="1" ht="12" customHeight="1" x14ac:dyDescent="0.2">
      <c r="B122" s="32"/>
      <c r="C122" s="27" t="s">
        <v>19</v>
      </c>
      <c r="F122" s="25" t="str">
        <f>F14</f>
        <v xml:space="preserve"> </v>
      </c>
      <c r="I122" s="27" t="s">
        <v>21</v>
      </c>
      <c r="J122" s="55" t="str">
        <f>IF(J14="","",J14)</f>
        <v>31. 7. 2026</v>
      </c>
      <c r="L122" s="32"/>
    </row>
    <row r="123" spans="2:63" s="1" customFormat="1" ht="6.9" customHeight="1" x14ac:dyDescent="0.2">
      <c r="B123" s="32"/>
      <c r="L123" s="32"/>
    </row>
    <row r="124" spans="2:63" s="1" customFormat="1" ht="15.15" customHeight="1" x14ac:dyDescent="0.2">
      <c r="B124" s="32"/>
      <c r="C124" s="27" t="s">
        <v>23</v>
      </c>
      <c r="F124" s="25" t="str">
        <f>E17</f>
        <v xml:space="preserve"> </v>
      </c>
      <c r="I124" s="27" t="s">
        <v>28</v>
      </c>
      <c r="J124" s="30" t="str">
        <f>E23</f>
        <v xml:space="preserve"> </v>
      </c>
      <c r="L124" s="32"/>
    </row>
    <row r="125" spans="2:63" s="1" customFormat="1" ht="15.15" customHeight="1" x14ac:dyDescent="0.2">
      <c r="B125" s="32"/>
      <c r="C125" s="27" t="s">
        <v>26</v>
      </c>
      <c r="F125" s="25" t="str">
        <f>IF(E20="","",E20)</f>
        <v>Vyplň údaj</v>
      </c>
      <c r="I125" s="27" t="s">
        <v>30</v>
      </c>
      <c r="J125" s="30" t="str">
        <f>E26</f>
        <v xml:space="preserve"> </v>
      </c>
      <c r="L125" s="32"/>
    </row>
    <row r="126" spans="2:63" s="1" customFormat="1" ht="10.35" customHeight="1" x14ac:dyDescent="0.2">
      <c r="B126" s="32"/>
      <c r="L126" s="32"/>
    </row>
    <row r="127" spans="2:63" s="9" customFormat="1" ht="29.25" customHeight="1" x14ac:dyDescent="0.2">
      <c r="B127" s="118"/>
      <c r="C127" s="119" t="s">
        <v>193</v>
      </c>
      <c r="D127" s="120" t="s">
        <v>57</v>
      </c>
      <c r="E127" s="120" t="s">
        <v>53</v>
      </c>
      <c r="F127" s="120" t="s">
        <v>54</v>
      </c>
      <c r="G127" s="120" t="s">
        <v>194</v>
      </c>
      <c r="H127" s="120" t="s">
        <v>195</v>
      </c>
      <c r="I127" s="120" t="s">
        <v>196</v>
      </c>
      <c r="J127" s="121" t="s">
        <v>188</v>
      </c>
      <c r="K127" s="122" t="s">
        <v>197</v>
      </c>
      <c r="L127" s="118"/>
      <c r="M127" s="62" t="s">
        <v>1</v>
      </c>
      <c r="N127" s="63" t="s">
        <v>36</v>
      </c>
      <c r="O127" s="63" t="s">
        <v>198</v>
      </c>
      <c r="P127" s="63" t="s">
        <v>199</v>
      </c>
      <c r="Q127" s="63" t="s">
        <v>200</v>
      </c>
      <c r="R127" s="63" t="s">
        <v>201</v>
      </c>
      <c r="S127" s="63" t="s">
        <v>202</v>
      </c>
      <c r="T127" s="64" t="s">
        <v>203</v>
      </c>
    </row>
    <row r="128" spans="2:63" s="1" customFormat="1" ht="22.8" customHeight="1" x14ac:dyDescent="0.3">
      <c r="B128" s="32"/>
      <c r="C128" s="67" t="s">
        <v>189</v>
      </c>
      <c r="J128" s="123">
        <f>BK128</f>
        <v>0</v>
      </c>
      <c r="L128" s="32"/>
      <c r="M128" s="65"/>
      <c r="N128" s="56"/>
      <c r="O128" s="56"/>
      <c r="P128" s="124">
        <f>P129+P265</f>
        <v>0</v>
      </c>
      <c r="Q128" s="56"/>
      <c r="R128" s="124">
        <f>R129+R265</f>
        <v>9519.557825079999</v>
      </c>
      <c r="S128" s="56"/>
      <c r="T128" s="125">
        <f>T129+T265</f>
        <v>0</v>
      </c>
      <c r="AT128" s="17" t="s">
        <v>71</v>
      </c>
      <c r="AU128" s="17" t="s">
        <v>190</v>
      </c>
      <c r="BK128" s="126">
        <f>BK129+BK265</f>
        <v>0</v>
      </c>
    </row>
    <row r="129" spans="2:65" s="10" customFormat="1" ht="25.95" customHeight="1" x14ac:dyDescent="0.25">
      <c r="B129" s="127"/>
      <c r="D129" s="128" t="s">
        <v>71</v>
      </c>
      <c r="E129" s="129" t="s">
        <v>229</v>
      </c>
      <c r="F129" s="129" t="s">
        <v>230</v>
      </c>
      <c r="I129" s="130"/>
      <c r="J129" s="131">
        <f>BK129</f>
        <v>0</v>
      </c>
      <c r="L129" s="127"/>
      <c r="M129" s="132"/>
      <c r="P129" s="133">
        <f>P130+P212+P215+P227+P245+P263</f>
        <v>0</v>
      </c>
      <c r="R129" s="133">
        <f>R130+R212+R215+R227+R245+R263</f>
        <v>9519.557825079999</v>
      </c>
      <c r="T129" s="134">
        <f>T130+T212+T215+T227+T245+T263</f>
        <v>0</v>
      </c>
      <c r="AR129" s="128" t="s">
        <v>80</v>
      </c>
      <c r="AT129" s="135" t="s">
        <v>71</v>
      </c>
      <c r="AU129" s="135" t="s">
        <v>72</v>
      </c>
      <c r="AY129" s="128" t="s">
        <v>207</v>
      </c>
      <c r="BK129" s="136">
        <f>BK130+BK212+BK215+BK227+BK245+BK263</f>
        <v>0</v>
      </c>
    </row>
    <row r="130" spans="2:65" s="10" customFormat="1" ht="22.8" customHeight="1" x14ac:dyDescent="0.25">
      <c r="B130" s="127"/>
      <c r="D130" s="128" t="s">
        <v>71</v>
      </c>
      <c r="E130" s="170" t="s">
        <v>80</v>
      </c>
      <c r="F130" s="170" t="s">
        <v>231</v>
      </c>
      <c r="I130" s="130"/>
      <c r="J130" s="171">
        <f>BK130</f>
        <v>0</v>
      </c>
      <c r="L130" s="127"/>
      <c r="M130" s="132"/>
      <c r="P130" s="133">
        <f>SUM(P131:P211)</f>
        <v>0</v>
      </c>
      <c r="R130" s="133">
        <f>SUM(R131:R211)</f>
        <v>5350.6197999999995</v>
      </c>
      <c r="T130" s="134">
        <f>SUM(T131:T211)</f>
        <v>0</v>
      </c>
      <c r="AR130" s="128" t="s">
        <v>80</v>
      </c>
      <c r="AT130" s="135" t="s">
        <v>71</v>
      </c>
      <c r="AU130" s="135" t="s">
        <v>80</v>
      </c>
      <c r="AY130" s="128" t="s">
        <v>207</v>
      </c>
      <c r="BK130" s="136">
        <f>SUM(BK131:BK211)</f>
        <v>0</v>
      </c>
    </row>
    <row r="131" spans="2:65" s="1" customFormat="1" ht="33" customHeight="1" x14ac:dyDescent="0.2">
      <c r="B131" s="137"/>
      <c r="C131" s="138" t="s">
        <v>80</v>
      </c>
      <c r="D131" s="193" t="s">
        <v>208</v>
      </c>
      <c r="E131" s="139" t="s">
        <v>673</v>
      </c>
      <c r="F131" s="140" t="s">
        <v>674</v>
      </c>
      <c r="G131" s="141" t="s">
        <v>269</v>
      </c>
      <c r="H131" s="142">
        <v>2604.8049999999998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3127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3128</v>
      </c>
      <c r="H132" s="156">
        <v>2604.8049999999998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80</v>
      </c>
      <c r="AY132" s="154" t="s">
        <v>207</v>
      </c>
    </row>
    <row r="133" spans="2:65" s="1" customFormat="1" ht="24.15" customHeight="1" x14ac:dyDescent="0.2">
      <c r="B133" s="137"/>
      <c r="C133" s="138" t="s">
        <v>91</v>
      </c>
      <c r="D133" s="197" t="s">
        <v>208</v>
      </c>
      <c r="E133" s="139" t="s">
        <v>1459</v>
      </c>
      <c r="F133" s="140" t="s">
        <v>1460</v>
      </c>
      <c r="G133" s="141" t="s">
        <v>269</v>
      </c>
      <c r="H133" s="142">
        <v>102.86</v>
      </c>
      <c r="I133" s="143"/>
      <c r="J133" s="144">
        <f>ROUND(I133*H133,2)</f>
        <v>0</v>
      </c>
      <c r="K133" s="145"/>
      <c r="L133" s="32"/>
      <c r="M133" s="146" t="s">
        <v>1</v>
      </c>
      <c r="N133" s="147" t="s">
        <v>38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AR133" s="150" t="s">
        <v>236</v>
      </c>
      <c r="AT133" s="150" t="s">
        <v>208</v>
      </c>
      <c r="AU133" s="150" t="s">
        <v>91</v>
      </c>
      <c r="AY133" s="17" t="s">
        <v>207</v>
      </c>
      <c r="BE133" s="151">
        <f>IF(N133="základná",J133,0)</f>
        <v>0</v>
      </c>
      <c r="BF133" s="151">
        <f>IF(N133="znížená",J133,0)</f>
        <v>0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7" t="s">
        <v>91</v>
      </c>
      <c r="BK133" s="151">
        <f>ROUND(I133*H133,2)</f>
        <v>0</v>
      </c>
      <c r="BL133" s="17" t="s">
        <v>236</v>
      </c>
      <c r="BM133" s="150" t="s">
        <v>3129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3130</v>
      </c>
      <c r="H134" s="156">
        <v>102.86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24.15" customHeight="1" x14ac:dyDescent="0.2">
      <c r="B135" s="137"/>
      <c r="C135" s="138" t="s">
        <v>275</v>
      </c>
      <c r="D135" s="197" t="s">
        <v>208</v>
      </c>
      <c r="E135" s="139" t="s">
        <v>689</v>
      </c>
      <c r="F135" s="140" t="s">
        <v>690</v>
      </c>
      <c r="G135" s="141" t="s">
        <v>269</v>
      </c>
      <c r="H135" s="142">
        <v>34.286999999999999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3131</v>
      </c>
    </row>
    <row r="136" spans="2:65" s="11" customFormat="1" x14ac:dyDescent="0.2">
      <c r="B136" s="152"/>
      <c r="D136" s="153" t="s">
        <v>214</v>
      </c>
      <c r="E136" s="154" t="s">
        <v>1</v>
      </c>
      <c r="F136" s="155" t="s">
        <v>3132</v>
      </c>
      <c r="H136" s="156">
        <v>34.286999999999999</v>
      </c>
      <c r="I136" s="157"/>
      <c r="L136" s="152"/>
      <c r="M136" s="158"/>
      <c r="T136" s="159"/>
      <c r="AT136" s="154" t="s">
        <v>214</v>
      </c>
      <c r="AU136" s="154" t="s">
        <v>91</v>
      </c>
      <c r="AV136" s="11" t="s">
        <v>91</v>
      </c>
      <c r="AW136" s="11" t="s">
        <v>29</v>
      </c>
      <c r="AX136" s="11" t="s">
        <v>80</v>
      </c>
      <c r="AY136" s="154" t="s">
        <v>207</v>
      </c>
    </row>
    <row r="137" spans="2:65" s="1" customFormat="1" ht="24.15" customHeight="1" x14ac:dyDescent="0.2">
      <c r="B137" s="137"/>
      <c r="C137" s="138" t="s">
        <v>236</v>
      </c>
      <c r="D137" s="196" t="s">
        <v>208</v>
      </c>
      <c r="E137" s="139" t="s">
        <v>705</v>
      </c>
      <c r="F137" s="140" t="s">
        <v>706</v>
      </c>
      <c r="G137" s="141" t="s">
        <v>269</v>
      </c>
      <c r="H137" s="142">
        <v>1076.5</v>
      </c>
      <c r="I137" s="143"/>
      <c r="J137" s="144">
        <f>ROUND(I137*H137,2)</f>
        <v>0</v>
      </c>
      <c r="K137" s="145"/>
      <c r="L137" s="32"/>
      <c r="M137" s="146" t="s">
        <v>1</v>
      </c>
      <c r="N137" s="147" t="s">
        <v>38</v>
      </c>
      <c r="P137" s="148">
        <f>O137*H137</f>
        <v>0</v>
      </c>
      <c r="Q137" s="148">
        <v>0</v>
      </c>
      <c r="R137" s="148">
        <f>Q137*H137</f>
        <v>0</v>
      </c>
      <c r="S137" s="148">
        <v>0</v>
      </c>
      <c r="T137" s="149">
        <f>S137*H137</f>
        <v>0</v>
      </c>
      <c r="AR137" s="150" t="s">
        <v>236</v>
      </c>
      <c r="AT137" s="150" t="s">
        <v>208</v>
      </c>
      <c r="AU137" s="150" t="s">
        <v>91</v>
      </c>
      <c r="AY137" s="17" t="s">
        <v>207</v>
      </c>
      <c r="BE137" s="151">
        <f>IF(N137="základná",J137,0)</f>
        <v>0</v>
      </c>
      <c r="BF137" s="151">
        <f>IF(N137="znížená",J137,0)</f>
        <v>0</v>
      </c>
      <c r="BG137" s="151">
        <f>IF(N137="zákl. prenesená",J137,0)</f>
        <v>0</v>
      </c>
      <c r="BH137" s="151">
        <f>IF(N137="zníž. prenesená",J137,0)</f>
        <v>0</v>
      </c>
      <c r="BI137" s="151">
        <f>IF(N137="nulová",J137,0)</f>
        <v>0</v>
      </c>
      <c r="BJ137" s="17" t="s">
        <v>91</v>
      </c>
      <c r="BK137" s="151">
        <f>ROUND(I137*H137,2)</f>
        <v>0</v>
      </c>
      <c r="BL137" s="17" t="s">
        <v>236</v>
      </c>
      <c r="BM137" s="150" t="s">
        <v>3133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3134</v>
      </c>
      <c r="H138" s="156">
        <v>1061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72</v>
      </c>
      <c r="AY138" s="154" t="s">
        <v>207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3135</v>
      </c>
      <c r="H139" s="156">
        <v>15.5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72</v>
      </c>
      <c r="AY139" s="154" t="s">
        <v>207</v>
      </c>
    </row>
    <row r="140" spans="2:65" s="14" customFormat="1" x14ac:dyDescent="0.2">
      <c r="B140" s="178"/>
      <c r="D140" s="153" t="s">
        <v>214</v>
      </c>
      <c r="E140" s="179" t="s">
        <v>1</v>
      </c>
      <c r="F140" s="180" t="s">
        <v>243</v>
      </c>
      <c r="H140" s="181">
        <v>1076.5</v>
      </c>
      <c r="I140" s="182"/>
      <c r="L140" s="178"/>
      <c r="M140" s="183"/>
      <c r="T140" s="184"/>
      <c r="AT140" s="179" t="s">
        <v>214</v>
      </c>
      <c r="AU140" s="179" t="s">
        <v>91</v>
      </c>
      <c r="AV140" s="14" t="s">
        <v>236</v>
      </c>
      <c r="AW140" s="14" t="s">
        <v>29</v>
      </c>
      <c r="AX140" s="14" t="s">
        <v>80</v>
      </c>
      <c r="AY140" s="179" t="s">
        <v>207</v>
      </c>
    </row>
    <row r="141" spans="2:65" s="1" customFormat="1" ht="24.15" customHeight="1" x14ac:dyDescent="0.2">
      <c r="B141" s="137"/>
      <c r="C141" s="138" t="s">
        <v>206</v>
      </c>
      <c r="D141" s="196" t="s">
        <v>208</v>
      </c>
      <c r="E141" s="139" t="s">
        <v>689</v>
      </c>
      <c r="F141" s="140" t="s">
        <v>690</v>
      </c>
      <c r="G141" s="141" t="s">
        <v>269</v>
      </c>
      <c r="H141" s="142">
        <v>358.83300000000003</v>
      </c>
      <c r="I141" s="143"/>
      <c r="J141" s="144">
        <f>ROUND(I141*H141,2)</f>
        <v>0</v>
      </c>
      <c r="K141" s="145"/>
      <c r="L141" s="32"/>
      <c r="M141" s="146" t="s">
        <v>1</v>
      </c>
      <c r="N141" s="147" t="s">
        <v>38</v>
      </c>
      <c r="P141" s="148">
        <f>O141*H141</f>
        <v>0</v>
      </c>
      <c r="Q141" s="148">
        <v>0</v>
      </c>
      <c r="R141" s="148">
        <f>Q141*H141</f>
        <v>0</v>
      </c>
      <c r="S141" s="148">
        <v>0</v>
      </c>
      <c r="T141" s="149">
        <f>S141*H141</f>
        <v>0</v>
      </c>
      <c r="AR141" s="150" t="s">
        <v>236</v>
      </c>
      <c r="AT141" s="150" t="s">
        <v>208</v>
      </c>
      <c r="AU141" s="150" t="s">
        <v>91</v>
      </c>
      <c r="AY141" s="17" t="s">
        <v>207</v>
      </c>
      <c r="BE141" s="151">
        <f>IF(N141="základná",J141,0)</f>
        <v>0</v>
      </c>
      <c r="BF141" s="151">
        <f>IF(N141="znížená",J141,0)</f>
        <v>0</v>
      </c>
      <c r="BG141" s="151">
        <f>IF(N141="zákl. prenesená",J141,0)</f>
        <v>0</v>
      </c>
      <c r="BH141" s="151">
        <f>IF(N141="zníž. prenesená",J141,0)</f>
        <v>0</v>
      </c>
      <c r="BI141" s="151">
        <f>IF(N141="nulová",J141,0)</f>
        <v>0</v>
      </c>
      <c r="BJ141" s="17" t="s">
        <v>91</v>
      </c>
      <c r="BK141" s="151">
        <f>ROUND(I141*H141,2)</f>
        <v>0</v>
      </c>
      <c r="BL141" s="17" t="s">
        <v>236</v>
      </c>
      <c r="BM141" s="150" t="s">
        <v>3136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3137</v>
      </c>
      <c r="H142" s="156">
        <v>358.83300000000003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80</v>
      </c>
      <c r="AY142" s="154" t="s">
        <v>207</v>
      </c>
    </row>
    <row r="143" spans="2:65" s="1" customFormat="1" ht="37.799999999999997" customHeight="1" x14ac:dyDescent="0.2">
      <c r="B143" s="137"/>
      <c r="C143" s="138" t="s">
        <v>311</v>
      </c>
      <c r="D143" s="197" t="s">
        <v>208</v>
      </c>
      <c r="E143" s="139" t="s">
        <v>443</v>
      </c>
      <c r="F143" s="140" t="s">
        <v>444</v>
      </c>
      <c r="G143" s="141" t="s">
        <v>269</v>
      </c>
      <c r="H143" s="142">
        <v>102.86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</v>
      </c>
      <c r="R143" s="148">
        <f>Q143*H143</f>
        <v>0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3138</v>
      </c>
    </row>
    <row r="144" spans="2:65" s="1" customFormat="1" ht="19.2" x14ac:dyDescent="0.2">
      <c r="B144" s="32"/>
      <c r="D144" s="153" t="s">
        <v>220</v>
      </c>
      <c r="F144" s="160" t="s">
        <v>446</v>
      </c>
      <c r="I144" s="161"/>
      <c r="L144" s="32"/>
      <c r="M144" s="162"/>
      <c r="T144" s="59"/>
      <c r="AT144" s="17" t="s">
        <v>220</v>
      </c>
      <c r="AU144" s="17" t="s">
        <v>91</v>
      </c>
    </row>
    <row r="145" spans="2:65" s="11" customFormat="1" x14ac:dyDescent="0.2">
      <c r="B145" s="152"/>
      <c r="D145" s="153" t="s">
        <v>214</v>
      </c>
      <c r="E145" s="154" t="s">
        <v>1</v>
      </c>
      <c r="F145" s="155" t="s">
        <v>3139</v>
      </c>
      <c r="H145" s="156">
        <v>102.86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37.799999999999997" customHeight="1" x14ac:dyDescent="0.2">
      <c r="B146" s="137"/>
      <c r="C146" s="138" t="s">
        <v>316</v>
      </c>
      <c r="D146" s="197" t="s">
        <v>208</v>
      </c>
      <c r="E146" s="139" t="s">
        <v>452</v>
      </c>
      <c r="F146" s="140" t="s">
        <v>453</v>
      </c>
      <c r="G146" s="141" t="s">
        <v>269</v>
      </c>
      <c r="H146" s="142">
        <v>102.86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</v>
      </c>
      <c r="T146" s="149">
        <f>S146*H146</f>
        <v>0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3140</v>
      </c>
    </row>
    <row r="147" spans="2:65" s="1" customFormat="1" ht="19.2" x14ac:dyDescent="0.2">
      <c r="B147" s="32"/>
      <c r="D147" s="153" t="s">
        <v>220</v>
      </c>
      <c r="F147" s="160" t="s">
        <v>446</v>
      </c>
      <c r="I147" s="161"/>
      <c r="L147" s="32"/>
      <c r="M147" s="162"/>
      <c r="T147" s="59"/>
      <c r="AT147" s="17" t="s">
        <v>220</v>
      </c>
      <c r="AU147" s="17" t="s">
        <v>91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3139</v>
      </c>
      <c r="H148" s="156">
        <v>102.86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44.25" customHeight="1" x14ac:dyDescent="0.2">
      <c r="B149" s="137"/>
      <c r="C149" s="138" t="s">
        <v>320</v>
      </c>
      <c r="D149" s="197" t="s">
        <v>208</v>
      </c>
      <c r="E149" s="139" t="s">
        <v>456</v>
      </c>
      <c r="F149" s="140" t="s">
        <v>457</v>
      </c>
      <c r="G149" s="141" t="s">
        <v>269</v>
      </c>
      <c r="H149" s="142">
        <v>2262.92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</v>
      </c>
      <c r="R149" s="148">
        <f>Q149*H149</f>
        <v>0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3141</v>
      </c>
    </row>
    <row r="150" spans="2:65" s="1" customFormat="1" ht="19.2" x14ac:dyDescent="0.2">
      <c r="B150" s="32"/>
      <c r="D150" s="153" t="s">
        <v>220</v>
      </c>
      <c r="F150" s="160" t="s">
        <v>459</v>
      </c>
      <c r="I150" s="161"/>
      <c r="L150" s="32"/>
      <c r="M150" s="162"/>
      <c r="T150" s="59"/>
      <c r="AT150" s="17" t="s">
        <v>220</v>
      </c>
      <c r="AU150" s="17" t="s">
        <v>91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3142</v>
      </c>
      <c r="H151" s="156">
        <v>2262.92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80</v>
      </c>
      <c r="AY151" s="154" t="s">
        <v>207</v>
      </c>
    </row>
    <row r="152" spans="2:65" s="1" customFormat="1" ht="24.15" customHeight="1" x14ac:dyDescent="0.2">
      <c r="B152" s="137"/>
      <c r="C152" s="138" t="s">
        <v>324</v>
      </c>
      <c r="D152" s="197" t="s">
        <v>208</v>
      </c>
      <c r="E152" s="139" t="s">
        <v>462</v>
      </c>
      <c r="F152" s="140" t="s">
        <v>463</v>
      </c>
      <c r="G152" s="141" t="s">
        <v>269</v>
      </c>
      <c r="H152" s="142">
        <v>102.86</v>
      </c>
      <c r="I152" s="143"/>
      <c r="J152" s="144">
        <f>ROUND(I152*H152,2)</f>
        <v>0</v>
      </c>
      <c r="K152" s="145"/>
      <c r="L152" s="32"/>
      <c r="M152" s="146" t="s">
        <v>1</v>
      </c>
      <c r="N152" s="147" t="s">
        <v>38</v>
      </c>
      <c r="P152" s="148">
        <f>O152*H152</f>
        <v>0</v>
      </c>
      <c r="Q152" s="148">
        <v>0</v>
      </c>
      <c r="R152" s="148">
        <f>Q152*H152</f>
        <v>0</v>
      </c>
      <c r="S152" s="148">
        <v>0</v>
      </c>
      <c r="T152" s="149">
        <f>S152*H152</f>
        <v>0</v>
      </c>
      <c r="AR152" s="150" t="s">
        <v>236</v>
      </c>
      <c r="AT152" s="150" t="s">
        <v>208</v>
      </c>
      <c r="AU152" s="150" t="s">
        <v>91</v>
      </c>
      <c r="AY152" s="17" t="s">
        <v>207</v>
      </c>
      <c r="BE152" s="151">
        <f>IF(N152="základná",J152,0)</f>
        <v>0</v>
      </c>
      <c r="BF152" s="151">
        <f>IF(N152="znížená",J152,0)</f>
        <v>0</v>
      </c>
      <c r="BG152" s="151">
        <f>IF(N152="zákl. prenesená",J152,0)</f>
        <v>0</v>
      </c>
      <c r="BH152" s="151">
        <f>IF(N152="zníž. prenesená",J152,0)</f>
        <v>0</v>
      </c>
      <c r="BI152" s="151">
        <f>IF(N152="nulová",J152,0)</f>
        <v>0</v>
      </c>
      <c r="BJ152" s="17" t="s">
        <v>91</v>
      </c>
      <c r="BK152" s="151">
        <f>ROUND(I152*H152,2)</f>
        <v>0</v>
      </c>
      <c r="BL152" s="17" t="s">
        <v>236</v>
      </c>
      <c r="BM152" s="150" t="s">
        <v>3143</v>
      </c>
    </row>
    <row r="153" spans="2:65" s="1" customFormat="1" ht="19.2" x14ac:dyDescent="0.2">
      <c r="B153" s="32"/>
      <c r="D153" s="153" t="s">
        <v>220</v>
      </c>
      <c r="F153" s="160" t="s">
        <v>446</v>
      </c>
      <c r="I153" s="161"/>
      <c r="L153" s="32"/>
      <c r="M153" s="162"/>
      <c r="T153" s="59"/>
      <c r="AT153" s="17" t="s">
        <v>220</v>
      </c>
      <c r="AU153" s="17" t="s">
        <v>91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3139</v>
      </c>
      <c r="H154" s="156">
        <v>102.86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" customFormat="1" ht="37.799999999999997" customHeight="1" x14ac:dyDescent="0.2">
      <c r="B155" s="137"/>
      <c r="C155" s="138" t="s">
        <v>330</v>
      </c>
      <c r="D155" s="196" t="s">
        <v>208</v>
      </c>
      <c r="E155" s="139" t="s">
        <v>944</v>
      </c>
      <c r="F155" s="140" t="s">
        <v>945</v>
      </c>
      <c r="G155" s="141" t="s">
        <v>269</v>
      </c>
      <c r="H155" s="142">
        <v>1076.5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3144</v>
      </c>
    </row>
    <row r="156" spans="2:65" s="1" customFormat="1" ht="19.2" x14ac:dyDescent="0.2">
      <c r="B156" s="32"/>
      <c r="D156" s="153" t="s">
        <v>220</v>
      </c>
      <c r="F156" s="160" t="s">
        <v>446</v>
      </c>
      <c r="I156" s="161"/>
      <c r="L156" s="32"/>
      <c r="M156" s="162"/>
      <c r="T156" s="59"/>
      <c r="AT156" s="17" t="s">
        <v>220</v>
      </c>
      <c r="AU156" s="17" t="s">
        <v>91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3145</v>
      </c>
      <c r="H157" s="156">
        <v>1076.5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80</v>
      </c>
      <c r="AY157" s="154" t="s">
        <v>207</v>
      </c>
    </row>
    <row r="158" spans="2:65" s="1" customFormat="1" ht="37.799999999999997" customHeight="1" x14ac:dyDescent="0.2">
      <c r="B158" s="137"/>
      <c r="C158" s="138" t="s">
        <v>334</v>
      </c>
      <c r="D158" s="196" t="s">
        <v>208</v>
      </c>
      <c r="E158" s="139" t="s">
        <v>948</v>
      </c>
      <c r="F158" s="140" t="s">
        <v>949</v>
      </c>
      <c r="G158" s="141" t="s">
        <v>269</v>
      </c>
      <c r="H158" s="142">
        <v>1076.5</v>
      </c>
      <c r="I158" s="143"/>
      <c r="J158" s="144">
        <f>ROUND(I158*H158,2)</f>
        <v>0</v>
      </c>
      <c r="K158" s="145"/>
      <c r="L158" s="32"/>
      <c r="M158" s="146" t="s">
        <v>1</v>
      </c>
      <c r="N158" s="147" t="s">
        <v>38</v>
      </c>
      <c r="P158" s="148">
        <f>O158*H158</f>
        <v>0</v>
      </c>
      <c r="Q158" s="148">
        <v>0</v>
      </c>
      <c r="R158" s="148">
        <f>Q158*H158</f>
        <v>0</v>
      </c>
      <c r="S158" s="148">
        <v>0</v>
      </c>
      <c r="T158" s="149">
        <f>S158*H158</f>
        <v>0</v>
      </c>
      <c r="AR158" s="150" t="s">
        <v>236</v>
      </c>
      <c r="AT158" s="150" t="s">
        <v>208</v>
      </c>
      <c r="AU158" s="150" t="s">
        <v>91</v>
      </c>
      <c r="AY158" s="17" t="s">
        <v>207</v>
      </c>
      <c r="BE158" s="151">
        <f>IF(N158="základná",J158,0)</f>
        <v>0</v>
      </c>
      <c r="BF158" s="151">
        <f>IF(N158="znížená",J158,0)</f>
        <v>0</v>
      </c>
      <c r="BG158" s="151">
        <f>IF(N158="zákl. prenesená",J158,0)</f>
        <v>0</v>
      </c>
      <c r="BH158" s="151">
        <f>IF(N158="zníž. prenesená",J158,0)</f>
        <v>0</v>
      </c>
      <c r="BI158" s="151">
        <f>IF(N158="nulová",J158,0)</f>
        <v>0</v>
      </c>
      <c r="BJ158" s="17" t="s">
        <v>91</v>
      </c>
      <c r="BK158" s="151">
        <f>ROUND(I158*H158,2)</f>
        <v>0</v>
      </c>
      <c r="BL158" s="17" t="s">
        <v>236</v>
      </c>
      <c r="BM158" s="150" t="s">
        <v>3146</v>
      </c>
    </row>
    <row r="159" spans="2:65" s="1" customFormat="1" ht="19.2" x14ac:dyDescent="0.2">
      <c r="B159" s="32"/>
      <c r="D159" s="153" t="s">
        <v>220</v>
      </c>
      <c r="F159" s="160" t="s">
        <v>446</v>
      </c>
      <c r="I159" s="161"/>
      <c r="L159" s="32"/>
      <c r="M159" s="162"/>
      <c r="T159" s="59"/>
      <c r="AT159" s="17" t="s">
        <v>220</v>
      </c>
      <c r="AU159" s="17" t="s">
        <v>91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3145</v>
      </c>
      <c r="H160" s="156">
        <v>1076.5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49.05" customHeight="1" x14ac:dyDescent="0.2">
      <c r="B161" s="137"/>
      <c r="C161" s="138" t="s">
        <v>337</v>
      </c>
      <c r="D161" s="196" t="s">
        <v>208</v>
      </c>
      <c r="E161" s="139" t="s">
        <v>951</v>
      </c>
      <c r="F161" s="140" t="s">
        <v>952</v>
      </c>
      <c r="G161" s="141" t="s">
        <v>269</v>
      </c>
      <c r="H161" s="142">
        <v>23683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3147</v>
      </c>
    </row>
    <row r="162" spans="2:65" s="1" customFormat="1" ht="28.8" x14ac:dyDescent="0.2">
      <c r="B162" s="32"/>
      <c r="D162" s="153" t="s">
        <v>220</v>
      </c>
      <c r="F162" s="160" t="s">
        <v>1488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1" customFormat="1" ht="20.399999999999999" x14ac:dyDescent="0.2">
      <c r="B163" s="152"/>
      <c r="D163" s="153" t="s">
        <v>214</v>
      </c>
      <c r="E163" s="154" t="s">
        <v>1</v>
      </c>
      <c r="F163" s="155" t="s">
        <v>3148</v>
      </c>
      <c r="H163" s="156">
        <v>23683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24.15" customHeight="1" x14ac:dyDescent="0.2">
      <c r="B164" s="137"/>
      <c r="C164" s="138" t="s">
        <v>341</v>
      </c>
      <c r="D164" s="196" t="s">
        <v>208</v>
      </c>
      <c r="E164" s="139" t="s">
        <v>714</v>
      </c>
      <c r="F164" s="140" t="s">
        <v>715</v>
      </c>
      <c r="G164" s="141" t="s">
        <v>269</v>
      </c>
      <c r="H164" s="142">
        <v>1076.5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3149</v>
      </c>
    </row>
    <row r="165" spans="2:65" s="1" customFormat="1" ht="19.2" x14ac:dyDescent="0.2">
      <c r="B165" s="32"/>
      <c r="D165" s="153" t="s">
        <v>220</v>
      </c>
      <c r="F165" s="160" t="s">
        <v>446</v>
      </c>
      <c r="I165" s="161"/>
      <c r="L165" s="32"/>
      <c r="M165" s="162"/>
      <c r="T165" s="59"/>
      <c r="AT165" s="17" t="s">
        <v>220</v>
      </c>
      <c r="AU165" s="17" t="s">
        <v>91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3145</v>
      </c>
      <c r="H166" s="156">
        <v>1076.5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80</v>
      </c>
      <c r="AY166" s="154" t="s">
        <v>207</v>
      </c>
    </row>
    <row r="167" spans="2:65" s="1" customFormat="1" ht="37.799999999999997" customHeight="1" x14ac:dyDescent="0.2">
      <c r="B167" s="137"/>
      <c r="C167" s="138" t="s">
        <v>344</v>
      </c>
      <c r="D167" s="193" t="s">
        <v>208</v>
      </c>
      <c r="E167" s="139" t="s">
        <v>726</v>
      </c>
      <c r="F167" s="140" t="s">
        <v>727</v>
      </c>
      <c r="G167" s="141" t="s">
        <v>269</v>
      </c>
      <c r="H167" s="142">
        <v>1950.5650000000001</v>
      </c>
      <c r="I167" s="143"/>
      <c r="J167" s="144">
        <f>ROUND(I167*H167,2)</f>
        <v>0</v>
      </c>
      <c r="K167" s="145"/>
      <c r="L167" s="32"/>
      <c r="M167" s="146" t="s">
        <v>1</v>
      </c>
      <c r="N167" s="147" t="s">
        <v>38</v>
      </c>
      <c r="P167" s="148">
        <f>O167*H167</f>
        <v>0</v>
      </c>
      <c r="Q167" s="148">
        <v>0</v>
      </c>
      <c r="R167" s="148">
        <f>Q167*H167</f>
        <v>0</v>
      </c>
      <c r="S167" s="148">
        <v>0</v>
      </c>
      <c r="T167" s="149">
        <f>S167*H167</f>
        <v>0</v>
      </c>
      <c r="AR167" s="150" t="s">
        <v>236</v>
      </c>
      <c r="AT167" s="150" t="s">
        <v>208</v>
      </c>
      <c r="AU167" s="150" t="s">
        <v>91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236</v>
      </c>
      <c r="BM167" s="150" t="s">
        <v>3150</v>
      </c>
    </row>
    <row r="168" spans="2:65" s="1" customFormat="1" ht="19.2" x14ac:dyDescent="0.2">
      <c r="B168" s="32"/>
      <c r="D168" s="153" t="s">
        <v>220</v>
      </c>
      <c r="F168" s="160" t="s">
        <v>1445</v>
      </c>
      <c r="I168" s="161"/>
      <c r="L168" s="32"/>
      <c r="M168" s="162"/>
      <c r="T168" s="59"/>
      <c r="AT168" s="17" t="s">
        <v>220</v>
      </c>
      <c r="AU168" s="17" t="s">
        <v>91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3151</v>
      </c>
      <c r="H169" s="156">
        <v>2604.8049999999998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72</v>
      </c>
      <c r="AY169" s="154" t="s">
        <v>207</v>
      </c>
    </row>
    <row r="170" spans="2:65" s="11" customFormat="1" x14ac:dyDescent="0.2">
      <c r="B170" s="152"/>
      <c r="D170" s="153" t="s">
        <v>214</v>
      </c>
      <c r="E170" s="154" t="s">
        <v>1</v>
      </c>
      <c r="F170" s="155" t="s">
        <v>3152</v>
      </c>
      <c r="H170" s="156">
        <v>-297.54000000000002</v>
      </c>
      <c r="I170" s="157"/>
      <c r="L170" s="152"/>
      <c r="M170" s="158"/>
      <c r="T170" s="159"/>
      <c r="AT170" s="154" t="s">
        <v>214</v>
      </c>
      <c r="AU170" s="154" t="s">
        <v>91</v>
      </c>
      <c r="AV170" s="11" t="s">
        <v>91</v>
      </c>
      <c r="AW170" s="11" t="s">
        <v>29</v>
      </c>
      <c r="AX170" s="11" t="s">
        <v>72</v>
      </c>
      <c r="AY170" s="154" t="s">
        <v>207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3153</v>
      </c>
      <c r="H171" s="156">
        <v>-356.7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72</v>
      </c>
      <c r="AY171" s="154" t="s">
        <v>207</v>
      </c>
    </row>
    <row r="172" spans="2:65" s="14" customFormat="1" x14ac:dyDescent="0.2">
      <c r="B172" s="178"/>
      <c r="D172" s="153" t="s">
        <v>214</v>
      </c>
      <c r="E172" s="179" t="s">
        <v>1</v>
      </c>
      <c r="F172" s="180" t="s">
        <v>1207</v>
      </c>
      <c r="H172" s="181">
        <v>1950.5650000000001</v>
      </c>
      <c r="I172" s="182"/>
      <c r="L172" s="178"/>
      <c r="M172" s="183"/>
      <c r="T172" s="184"/>
      <c r="AT172" s="179" t="s">
        <v>214</v>
      </c>
      <c r="AU172" s="179" t="s">
        <v>91</v>
      </c>
      <c r="AV172" s="14" t="s">
        <v>236</v>
      </c>
      <c r="AW172" s="14" t="s">
        <v>29</v>
      </c>
      <c r="AX172" s="14" t="s">
        <v>80</v>
      </c>
      <c r="AY172" s="179" t="s">
        <v>207</v>
      </c>
    </row>
    <row r="173" spans="2:65" s="1" customFormat="1" ht="44.25" customHeight="1" x14ac:dyDescent="0.2">
      <c r="B173" s="137"/>
      <c r="C173" s="138" t="s">
        <v>348</v>
      </c>
      <c r="D173" s="193" t="s">
        <v>208</v>
      </c>
      <c r="E173" s="139" t="s">
        <v>729</v>
      </c>
      <c r="F173" s="140" t="s">
        <v>730</v>
      </c>
      <c r="G173" s="141" t="s">
        <v>269</v>
      </c>
      <c r="H173" s="142">
        <v>13653.955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3154</v>
      </c>
    </row>
    <row r="174" spans="2:65" s="1" customFormat="1" ht="19.2" x14ac:dyDescent="0.2">
      <c r="B174" s="32"/>
      <c r="D174" s="153" t="s">
        <v>220</v>
      </c>
      <c r="F174" s="160" t="s">
        <v>1449</v>
      </c>
      <c r="I174" s="161"/>
      <c r="L174" s="32"/>
      <c r="M174" s="162"/>
      <c r="T174" s="59"/>
      <c r="AT174" s="17" t="s">
        <v>220</v>
      </c>
      <c r="AU174" s="17" t="s">
        <v>91</v>
      </c>
    </row>
    <row r="175" spans="2:65" s="11" customFormat="1" x14ac:dyDescent="0.2">
      <c r="B175" s="152"/>
      <c r="D175" s="153" t="s">
        <v>214</v>
      </c>
      <c r="E175" s="154" t="s">
        <v>1</v>
      </c>
      <c r="F175" s="155" t="s">
        <v>3155</v>
      </c>
      <c r="H175" s="156">
        <v>13653.955</v>
      </c>
      <c r="I175" s="157"/>
      <c r="L175" s="152"/>
      <c r="M175" s="158"/>
      <c r="T175" s="159"/>
      <c r="AT175" s="154" t="s">
        <v>214</v>
      </c>
      <c r="AU175" s="154" t="s">
        <v>91</v>
      </c>
      <c r="AV175" s="11" t="s">
        <v>91</v>
      </c>
      <c r="AW175" s="11" t="s">
        <v>29</v>
      </c>
      <c r="AX175" s="11" t="s">
        <v>80</v>
      </c>
      <c r="AY175" s="154" t="s">
        <v>207</v>
      </c>
    </row>
    <row r="176" spans="2:65" s="1" customFormat="1" ht="21.75" customHeight="1" x14ac:dyDescent="0.2">
      <c r="B176" s="137"/>
      <c r="C176" s="138" t="s">
        <v>354</v>
      </c>
      <c r="D176" s="193" t="s">
        <v>208</v>
      </c>
      <c r="E176" s="139" t="s">
        <v>437</v>
      </c>
      <c r="F176" s="140" t="s">
        <v>438</v>
      </c>
      <c r="G176" s="141" t="s">
        <v>269</v>
      </c>
      <c r="H176" s="142">
        <v>654.24</v>
      </c>
      <c r="I176" s="143"/>
      <c r="J176" s="144">
        <f>ROUND(I176*H176,2)</f>
        <v>0</v>
      </c>
      <c r="K176" s="145"/>
      <c r="L176" s="32"/>
      <c r="M176" s="146" t="s">
        <v>1</v>
      </c>
      <c r="N176" s="147" t="s">
        <v>38</v>
      </c>
      <c r="P176" s="148">
        <f>O176*H176</f>
        <v>0</v>
      </c>
      <c r="Q176" s="148">
        <v>0</v>
      </c>
      <c r="R176" s="148">
        <f>Q176*H176</f>
        <v>0</v>
      </c>
      <c r="S176" s="148">
        <v>0</v>
      </c>
      <c r="T176" s="149">
        <f>S176*H176</f>
        <v>0</v>
      </c>
      <c r="AR176" s="150" t="s">
        <v>236</v>
      </c>
      <c r="AT176" s="150" t="s">
        <v>208</v>
      </c>
      <c r="AU176" s="150" t="s">
        <v>91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236</v>
      </c>
      <c r="BM176" s="150" t="s">
        <v>3156</v>
      </c>
    </row>
    <row r="177" spans="2:65" s="1" customFormat="1" ht="28.8" x14ac:dyDescent="0.2">
      <c r="B177" s="32"/>
      <c r="D177" s="153" t="s">
        <v>220</v>
      </c>
      <c r="F177" s="160" t="s">
        <v>2326</v>
      </c>
      <c r="I177" s="161"/>
      <c r="L177" s="32"/>
      <c r="M177" s="162"/>
      <c r="T177" s="59"/>
      <c r="AT177" s="17" t="s">
        <v>220</v>
      </c>
      <c r="AU177" s="17" t="s">
        <v>91</v>
      </c>
    </row>
    <row r="178" spans="2:65" s="11" customFormat="1" x14ac:dyDescent="0.2">
      <c r="B178" s="152"/>
      <c r="D178" s="153" t="s">
        <v>214</v>
      </c>
      <c r="E178" s="154" t="s">
        <v>1</v>
      </c>
      <c r="F178" s="155" t="s">
        <v>3157</v>
      </c>
      <c r="H178" s="156">
        <v>297.54000000000002</v>
      </c>
      <c r="I178" s="157"/>
      <c r="L178" s="152"/>
      <c r="M178" s="158"/>
      <c r="T178" s="159"/>
      <c r="AT178" s="154" t="s">
        <v>214</v>
      </c>
      <c r="AU178" s="154" t="s">
        <v>91</v>
      </c>
      <c r="AV178" s="11" t="s">
        <v>91</v>
      </c>
      <c r="AW178" s="11" t="s">
        <v>29</v>
      </c>
      <c r="AX178" s="11" t="s">
        <v>72</v>
      </c>
      <c r="AY178" s="154" t="s">
        <v>207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3158</v>
      </c>
      <c r="H179" s="156">
        <v>356.7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72</v>
      </c>
      <c r="AY179" s="154" t="s">
        <v>207</v>
      </c>
    </row>
    <row r="180" spans="2:65" s="14" customFormat="1" x14ac:dyDescent="0.2">
      <c r="B180" s="178"/>
      <c r="D180" s="153" t="s">
        <v>214</v>
      </c>
      <c r="E180" s="179" t="s">
        <v>1</v>
      </c>
      <c r="F180" s="180" t="s">
        <v>243</v>
      </c>
      <c r="H180" s="181">
        <v>654.24</v>
      </c>
      <c r="I180" s="182"/>
      <c r="L180" s="178"/>
      <c r="M180" s="183"/>
      <c r="T180" s="184"/>
      <c r="AT180" s="179" t="s">
        <v>214</v>
      </c>
      <c r="AU180" s="179" t="s">
        <v>91</v>
      </c>
      <c r="AV180" s="14" t="s">
        <v>236</v>
      </c>
      <c r="AW180" s="14" t="s">
        <v>29</v>
      </c>
      <c r="AX180" s="14" t="s">
        <v>80</v>
      </c>
      <c r="AY180" s="179" t="s">
        <v>207</v>
      </c>
    </row>
    <row r="181" spans="2:65" s="1" customFormat="1" ht="37.799999999999997" customHeight="1" x14ac:dyDescent="0.2">
      <c r="B181" s="137"/>
      <c r="C181" s="138" t="s">
        <v>358</v>
      </c>
      <c r="D181" s="138" t="s">
        <v>208</v>
      </c>
      <c r="E181" s="139" t="s">
        <v>1224</v>
      </c>
      <c r="F181" s="140" t="s">
        <v>1225</v>
      </c>
      <c r="G181" s="141" t="s">
        <v>269</v>
      </c>
      <c r="H181" s="142">
        <v>2532.4</v>
      </c>
      <c r="I181" s="143"/>
      <c r="J181" s="144">
        <f>ROUND(I181*H181,2)</f>
        <v>0</v>
      </c>
      <c r="K181" s="145"/>
      <c r="L181" s="32"/>
      <c r="M181" s="146" t="s">
        <v>1</v>
      </c>
      <c r="N181" s="147" t="s">
        <v>38</v>
      </c>
      <c r="P181" s="148">
        <f>O181*H181</f>
        <v>0</v>
      </c>
      <c r="Q181" s="148">
        <v>0</v>
      </c>
      <c r="R181" s="148">
        <f>Q181*H181</f>
        <v>0</v>
      </c>
      <c r="S181" s="148">
        <v>0</v>
      </c>
      <c r="T181" s="149">
        <f>S181*H181</f>
        <v>0</v>
      </c>
      <c r="AR181" s="150" t="s">
        <v>236</v>
      </c>
      <c r="AT181" s="150" t="s">
        <v>208</v>
      </c>
      <c r="AU181" s="150" t="s">
        <v>91</v>
      </c>
      <c r="AY181" s="17" t="s">
        <v>207</v>
      </c>
      <c r="BE181" s="151">
        <f>IF(N181="základná",J181,0)</f>
        <v>0</v>
      </c>
      <c r="BF181" s="151">
        <f>IF(N181="znížená",J181,0)</f>
        <v>0</v>
      </c>
      <c r="BG181" s="151">
        <f>IF(N181="zákl. prenesená",J181,0)</f>
        <v>0</v>
      </c>
      <c r="BH181" s="151">
        <f>IF(N181="zníž. prenesená",J181,0)</f>
        <v>0</v>
      </c>
      <c r="BI181" s="151">
        <f>IF(N181="nulová",J181,0)</f>
        <v>0</v>
      </c>
      <c r="BJ181" s="17" t="s">
        <v>91</v>
      </c>
      <c r="BK181" s="151">
        <f>ROUND(I181*H181,2)</f>
        <v>0</v>
      </c>
      <c r="BL181" s="17" t="s">
        <v>236</v>
      </c>
      <c r="BM181" s="150" t="s">
        <v>3159</v>
      </c>
    </row>
    <row r="182" spans="2:65" s="11" customFormat="1" x14ac:dyDescent="0.2">
      <c r="B182" s="152"/>
      <c r="D182" s="153" t="s">
        <v>214</v>
      </c>
      <c r="E182" s="154" t="s">
        <v>1</v>
      </c>
      <c r="F182" s="155" t="s">
        <v>3160</v>
      </c>
      <c r="H182" s="156">
        <v>2419.402</v>
      </c>
      <c r="I182" s="157"/>
      <c r="L182" s="152"/>
      <c r="M182" s="158"/>
      <c r="T182" s="159"/>
      <c r="AT182" s="154" t="s">
        <v>214</v>
      </c>
      <c r="AU182" s="154" t="s">
        <v>91</v>
      </c>
      <c r="AV182" s="11" t="s">
        <v>91</v>
      </c>
      <c r="AW182" s="11" t="s">
        <v>29</v>
      </c>
      <c r="AX182" s="11" t="s">
        <v>72</v>
      </c>
      <c r="AY182" s="154" t="s">
        <v>207</v>
      </c>
    </row>
    <row r="183" spans="2:65" s="11" customFormat="1" x14ac:dyDescent="0.2">
      <c r="B183" s="152"/>
      <c r="D183" s="153" t="s">
        <v>214</v>
      </c>
      <c r="E183" s="154" t="s">
        <v>1</v>
      </c>
      <c r="F183" s="155" t="s">
        <v>3161</v>
      </c>
      <c r="H183" s="156">
        <v>112.998</v>
      </c>
      <c r="I183" s="157"/>
      <c r="L183" s="152"/>
      <c r="M183" s="158"/>
      <c r="T183" s="159"/>
      <c r="AT183" s="154" t="s">
        <v>214</v>
      </c>
      <c r="AU183" s="154" t="s">
        <v>91</v>
      </c>
      <c r="AV183" s="11" t="s">
        <v>91</v>
      </c>
      <c r="AW183" s="11" t="s">
        <v>29</v>
      </c>
      <c r="AX183" s="11" t="s">
        <v>72</v>
      </c>
      <c r="AY183" s="154" t="s">
        <v>207</v>
      </c>
    </row>
    <row r="184" spans="2:65" s="14" customFormat="1" x14ac:dyDescent="0.2">
      <c r="B184" s="178"/>
      <c r="D184" s="153" t="s">
        <v>214</v>
      </c>
      <c r="E184" s="179" t="s">
        <v>1</v>
      </c>
      <c r="F184" s="180" t="s">
        <v>243</v>
      </c>
      <c r="H184" s="181">
        <v>2532.4</v>
      </c>
      <c r="I184" s="182"/>
      <c r="L184" s="178"/>
      <c r="M184" s="183"/>
      <c r="T184" s="184"/>
      <c r="AT184" s="179" t="s">
        <v>214</v>
      </c>
      <c r="AU184" s="179" t="s">
        <v>91</v>
      </c>
      <c r="AV184" s="14" t="s">
        <v>236</v>
      </c>
      <c r="AW184" s="14" t="s">
        <v>29</v>
      </c>
      <c r="AX184" s="14" t="s">
        <v>80</v>
      </c>
      <c r="AY184" s="179" t="s">
        <v>207</v>
      </c>
    </row>
    <row r="185" spans="2:65" s="1" customFormat="1" ht="24.15" customHeight="1" x14ac:dyDescent="0.2">
      <c r="B185" s="137"/>
      <c r="C185" s="138" t="s">
        <v>362</v>
      </c>
      <c r="D185" s="138" t="s">
        <v>208</v>
      </c>
      <c r="E185" s="139" t="s">
        <v>738</v>
      </c>
      <c r="F185" s="140" t="s">
        <v>739</v>
      </c>
      <c r="G185" s="141" t="s">
        <v>269</v>
      </c>
      <c r="H185" s="142">
        <v>2943.4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236</v>
      </c>
      <c r="AT185" s="150" t="s">
        <v>208</v>
      </c>
      <c r="AU185" s="150" t="s">
        <v>91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236</v>
      </c>
      <c r="BM185" s="150" t="s">
        <v>3162</v>
      </c>
    </row>
    <row r="186" spans="2:65" s="11" customFormat="1" x14ac:dyDescent="0.2">
      <c r="B186" s="152"/>
      <c r="D186" s="153" t="s">
        <v>214</v>
      </c>
      <c r="E186" s="154" t="s">
        <v>1</v>
      </c>
      <c r="F186" s="155" t="s">
        <v>3163</v>
      </c>
      <c r="H186" s="156">
        <v>2943.4</v>
      </c>
      <c r="I186" s="157"/>
      <c r="L186" s="152"/>
      <c r="M186" s="158"/>
      <c r="T186" s="159"/>
      <c r="AT186" s="154" t="s">
        <v>214</v>
      </c>
      <c r="AU186" s="154" t="s">
        <v>91</v>
      </c>
      <c r="AV186" s="11" t="s">
        <v>91</v>
      </c>
      <c r="AW186" s="11" t="s">
        <v>29</v>
      </c>
      <c r="AX186" s="11" t="s">
        <v>80</v>
      </c>
      <c r="AY186" s="154" t="s">
        <v>207</v>
      </c>
    </row>
    <row r="187" spans="2:65" s="1" customFormat="1" ht="16.5" customHeight="1" x14ac:dyDescent="0.2">
      <c r="B187" s="137"/>
      <c r="C187" s="206" t="s">
        <v>366</v>
      </c>
      <c r="D187" s="206" t="s">
        <v>742</v>
      </c>
      <c r="E187" s="207" t="s">
        <v>1235</v>
      </c>
      <c r="F187" s="208" t="s">
        <v>1236</v>
      </c>
      <c r="G187" s="209" t="s">
        <v>469</v>
      </c>
      <c r="H187" s="210">
        <v>5298.12</v>
      </c>
      <c r="I187" s="211"/>
      <c r="J187" s="212">
        <f>ROUND(I187*H187,2)</f>
        <v>0</v>
      </c>
      <c r="K187" s="213"/>
      <c r="L187" s="214"/>
      <c r="M187" s="215" t="s">
        <v>1</v>
      </c>
      <c r="N187" s="216" t="s">
        <v>38</v>
      </c>
      <c r="P187" s="148">
        <f>O187*H187</f>
        <v>0</v>
      </c>
      <c r="Q187" s="148">
        <v>1</v>
      </c>
      <c r="R187" s="148">
        <f>Q187*H187</f>
        <v>5298.12</v>
      </c>
      <c r="S187" s="148">
        <v>0</v>
      </c>
      <c r="T187" s="149">
        <f>S187*H187</f>
        <v>0</v>
      </c>
      <c r="AR187" s="150" t="s">
        <v>320</v>
      </c>
      <c r="AT187" s="150" t="s">
        <v>742</v>
      </c>
      <c r="AU187" s="150" t="s">
        <v>91</v>
      </c>
      <c r="AY187" s="17" t="s">
        <v>207</v>
      </c>
      <c r="BE187" s="151">
        <f>IF(N187="základná",J187,0)</f>
        <v>0</v>
      </c>
      <c r="BF187" s="151">
        <f>IF(N187="znížená",J187,0)</f>
        <v>0</v>
      </c>
      <c r="BG187" s="151">
        <f>IF(N187="zákl. prenesená",J187,0)</f>
        <v>0</v>
      </c>
      <c r="BH187" s="151">
        <f>IF(N187="zníž. prenesená",J187,0)</f>
        <v>0</v>
      </c>
      <c r="BI187" s="151">
        <f>IF(N187="nulová",J187,0)</f>
        <v>0</v>
      </c>
      <c r="BJ187" s="17" t="s">
        <v>91</v>
      </c>
      <c r="BK187" s="151">
        <f>ROUND(I187*H187,2)</f>
        <v>0</v>
      </c>
      <c r="BL187" s="17" t="s">
        <v>236</v>
      </c>
      <c r="BM187" s="150" t="s">
        <v>3164</v>
      </c>
    </row>
    <row r="188" spans="2:65" s="11" customFormat="1" x14ac:dyDescent="0.2">
      <c r="B188" s="152"/>
      <c r="D188" s="153" t="s">
        <v>214</v>
      </c>
      <c r="F188" s="155" t="s">
        <v>3165</v>
      </c>
      <c r="H188" s="156">
        <v>5298.12</v>
      </c>
      <c r="I188" s="157"/>
      <c r="L188" s="152"/>
      <c r="M188" s="158"/>
      <c r="T188" s="159"/>
      <c r="AT188" s="154" t="s">
        <v>214</v>
      </c>
      <c r="AU188" s="154" t="s">
        <v>91</v>
      </c>
      <c r="AV188" s="11" t="s">
        <v>91</v>
      </c>
      <c r="AW188" s="11" t="s">
        <v>3</v>
      </c>
      <c r="AX188" s="11" t="s">
        <v>80</v>
      </c>
      <c r="AY188" s="154" t="s">
        <v>207</v>
      </c>
    </row>
    <row r="189" spans="2:65" s="1" customFormat="1" ht="24.15" customHeight="1" x14ac:dyDescent="0.2">
      <c r="B189" s="137"/>
      <c r="C189" s="138" t="s">
        <v>372</v>
      </c>
      <c r="D189" s="196" t="s">
        <v>208</v>
      </c>
      <c r="E189" s="139" t="s">
        <v>467</v>
      </c>
      <c r="F189" s="140" t="s">
        <v>468</v>
      </c>
      <c r="G189" s="141" t="s">
        <v>469</v>
      </c>
      <c r="H189" s="142">
        <v>2122.848</v>
      </c>
      <c r="I189" s="143"/>
      <c r="J189" s="144">
        <f>ROUND(I189*H189,2)</f>
        <v>0</v>
      </c>
      <c r="K189" s="145"/>
      <c r="L189" s="32"/>
      <c r="M189" s="146" t="s">
        <v>1</v>
      </c>
      <c r="N189" s="147" t="s">
        <v>38</v>
      </c>
      <c r="P189" s="148">
        <f>O189*H189</f>
        <v>0</v>
      </c>
      <c r="Q189" s="148">
        <v>0</v>
      </c>
      <c r="R189" s="148">
        <f>Q189*H189</f>
        <v>0</v>
      </c>
      <c r="S189" s="148">
        <v>0</v>
      </c>
      <c r="T189" s="149">
        <f>S189*H189</f>
        <v>0</v>
      </c>
      <c r="AR189" s="150" t="s">
        <v>236</v>
      </c>
      <c r="AT189" s="150" t="s">
        <v>208</v>
      </c>
      <c r="AU189" s="150" t="s">
        <v>91</v>
      </c>
      <c r="AY189" s="17" t="s">
        <v>207</v>
      </c>
      <c r="BE189" s="151">
        <f>IF(N189="základná",J189,0)</f>
        <v>0</v>
      </c>
      <c r="BF189" s="151">
        <f>IF(N189="znížená",J189,0)</f>
        <v>0</v>
      </c>
      <c r="BG189" s="151">
        <f>IF(N189="zákl. prenesená",J189,0)</f>
        <v>0</v>
      </c>
      <c r="BH189" s="151">
        <f>IF(N189="zníž. prenesená",J189,0)</f>
        <v>0</v>
      </c>
      <c r="BI189" s="151">
        <f>IF(N189="nulová",J189,0)</f>
        <v>0</v>
      </c>
      <c r="BJ189" s="17" t="s">
        <v>91</v>
      </c>
      <c r="BK189" s="151">
        <f>ROUND(I189*H189,2)</f>
        <v>0</v>
      </c>
      <c r="BL189" s="17" t="s">
        <v>236</v>
      </c>
      <c r="BM189" s="150" t="s">
        <v>3166</v>
      </c>
    </row>
    <row r="190" spans="2:65" s="11" customFormat="1" ht="20.399999999999999" x14ac:dyDescent="0.2">
      <c r="B190" s="152"/>
      <c r="D190" s="153" t="s">
        <v>214</v>
      </c>
      <c r="E190" s="154" t="s">
        <v>1</v>
      </c>
      <c r="F190" s="155" t="s">
        <v>3167</v>
      </c>
      <c r="H190" s="156">
        <v>1937.7</v>
      </c>
      <c r="I190" s="157"/>
      <c r="L190" s="152"/>
      <c r="M190" s="158"/>
      <c r="T190" s="159"/>
      <c r="AT190" s="154" t="s">
        <v>214</v>
      </c>
      <c r="AU190" s="154" t="s">
        <v>91</v>
      </c>
      <c r="AV190" s="11" t="s">
        <v>91</v>
      </c>
      <c r="AW190" s="11" t="s">
        <v>29</v>
      </c>
      <c r="AX190" s="11" t="s">
        <v>72</v>
      </c>
      <c r="AY190" s="154" t="s">
        <v>207</v>
      </c>
    </row>
    <row r="191" spans="2:65" s="11" customFormat="1" x14ac:dyDescent="0.2">
      <c r="B191" s="152"/>
      <c r="D191" s="153" t="s">
        <v>214</v>
      </c>
      <c r="E191" s="154" t="s">
        <v>1</v>
      </c>
      <c r="F191" s="155" t="s">
        <v>3168</v>
      </c>
      <c r="H191" s="156">
        <v>185.148</v>
      </c>
      <c r="I191" s="157"/>
      <c r="L191" s="152"/>
      <c r="M191" s="158"/>
      <c r="T191" s="159"/>
      <c r="AT191" s="154" t="s">
        <v>214</v>
      </c>
      <c r="AU191" s="154" t="s">
        <v>91</v>
      </c>
      <c r="AV191" s="11" t="s">
        <v>91</v>
      </c>
      <c r="AW191" s="11" t="s">
        <v>29</v>
      </c>
      <c r="AX191" s="11" t="s">
        <v>72</v>
      </c>
      <c r="AY191" s="154" t="s">
        <v>207</v>
      </c>
    </row>
    <row r="192" spans="2:65" s="14" customFormat="1" x14ac:dyDescent="0.2">
      <c r="B192" s="178"/>
      <c r="D192" s="153" t="s">
        <v>214</v>
      </c>
      <c r="E192" s="179" t="s">
        <v>1</v>
      </c>
      <c r="F192" s="180" t="s">
        <v>243</v>
      </c>
      <c r="H192" s="181">
        <v>2122.848</v>
      </c>
      <c r="I192" s="182"/>
      <c r="L192" s="178"/>
      <c r="M192" s="183"/>
      <c r="T192" s="184"/>
      <c r="AT192" s="179" t="s">
        <v>214</v>
      </c>
      <c r="AU192" s="179" t="s">
        <v>91</v>
      </c>
      <c r="AV192" s="14" t="s">
        <v>236</v>
      </c>
      <c r="AW192" s="14" t="s">
        <v>29</v>
      </c>
      <c r="AX192" s="14" t="s">
        <v>80</v>
      </c>
      <c r="AY192" s="179" t="s">
        <v>207</v>
      </c>
    </row>
    <row r="193" spans="2:65" s="1" customFormat="1" ht="33" customHeight="1" x14ac:dyDescent="0.2">
      <c r="B193" s="137"/>
      <c r="C193" s="138" t="s">
        <v>376</v>
      </c>
      <c r="D193" s="197" t="s">
        <v>208</v>
      </c>
      <c r="E193" s="139" t="s">
        <v>965</v>
      </c>
      <c r="F193" s="140" t="s">
        <v>966</v>
      </c>
      <c r="G193" s="141" t="s">
        <v>269</v>
      </c>
      <c r="H193" s="142">
        <v>102.86</v>
      </c>
      <c r="I193" s="143"/>
      <c r="J193" s="144">
        <f>ROUND(I193*H193,2)</f>
        <v>0</v>
      </c>
      <c r="K193" s="145"/>
      <c r="L193" s="32"/>
      <c r="M193" s="146" t="s">
        <v>1</v>
      </c>
      <c r="N193" s="147" t="s">
        <v>38</v>
      </c>
      <c r="P193" s="148">
        <f>O193*H193</f>
        <v>0</v>
      </c>
      <c r="Q193" s="148">
        <v>0</v>
      </c>
      <c r="R193" s="148">
        <f>Q193*H193</f>
        <v>0</v>
      </c>
      <c r="S193" s="148">
        <v>0</v>
      </c>
      <c r="T193" s="149">
        <f>S193*H193</f>
        <v>0</v>
      </c>
      <c r="AR193" s="150" t="s">
        <v>236</v>
      </c>
      <c r="AT193" s="150" t="s">
        <v>208</v>
      </c>
      <c r="AU193" s="150" t="s">
        <v>91</v>
      </c>
      <c r="AY193" s="17" t="s">
        <v>207</v>
      </c>
      <c r="BE193" s="151">
        <f>IF(N193="základná",J193,0)</f>
        <v>0</v>
      </c>
      <c r="BF193" s="151">
        <f>IF(N193="znížená",J193,0)</f>
        <v>0</v>
      </c>
      <c r="BG193" s="151">
        <f>IF(N193="zákl. prenesená",J193,0)</f>
        <v>0</v>
      </c>
      <c r="BH193" s="151">
        <f>IF(N193="zníž. prenesená",J193,0)</f>
        <v>0</v>
      </c>
      <c r="BI193" s="151">
        <f>IF(N193="nulová",J193,0)</f>
        <v>0</v>
      </c>
      <c r="BJ193" s="17" t="s">
        <v>91</v>
      </c>
      <c r="BK193" s="151">
        <f>ROUND(I193*H193,2)</f>
        <v>0</v>
      </c>
      <c r="BL193" s="17" t="s">
        <v>236</v>
      </c>
      <c r="BM193" s="150" t="s">
        <v>3169</v>
      </c>
    </row>
    <row r="194" spans="2:65" s="1" customFormat="1" ht="19.2" x14ac:dyDescent="0.2">
      <c r="B194" s="32"/>
      <c r="D194" s="153" t="s">
        <v>220</v>
      </c>
      <c r="F194" s="160" t="s">
        <v>968</v>
      </c>
      <c r="I194" s="161"/>
      <c r="L194" s="32"/>
      <c r="M194" s="162"/>
      <c r="T194" s="59"/>
      <c r="AT194" s="17" t="s">
        <v>220</v>
      </c>
      <c r="AU194" s="17" t="s">
        <v>91</v>
      </c>
    </row>
    <row r="195" spans="2:65" s="11" customFormat="1" ht="20.399999999999999" x14ac:dyDescent="0.2">
      <c r="B195" s="152"/>
      <c r="D195" s="153" t="s">
        <v>214</v>
      </c>
      <c r="E195" s="154" t="s">
        <v>1</v>
      </c>
      <c r="F195" s="155" t="s">
        <v>3170</v>
      </c>
      <c r="H195" s="156">
        <v>79.63</v>
      </c>
      <c r="I195" s="157"/>
      <c r="L195" s="152"/>
      <c r="M195" s="158"/>
      <c r="T195" s="159"/>
      <c r="AT195" s="154" t="s">
        <v>214</v>
      </c>
      <c r="AU195" s="154" t="s">
        <v>91</v>
      </c>
      <c r="AV195" s="11" t="s">
        <v>91</v>
      </c>
      <c r="AW195" s="11" t="s">
        <v>29</v>
      </c>
      <c r="AX195" s="11" t="s">
        <v>72</v>
      </c>
      <c r="AY195" s="154" t="s">
        <v>207</v>
      </c>
    </row>
    <row r="196" spans="2:65" s="11" customFormat="1" x14ac:dyDescent="0.2">
      <c r="B196" s="152"/>
      <c r="D196" s="153" t="s">
        <v>214</v>
      </c>
      <c r="E196" s="154" t="s">
        <v>1</v>
      </c>
      <c r="F196" s="155" t="s">
        <v>3171</v>
      </c>
      <c r="H196" s="156">
        <v>23.23</v>
      </c>
      <c r="I196" s="157"/>
      <c r="L196" s="152"/>
      <c r="M196" s="158"/>
      <c r="T196" s="159"/>
      <c r="AT196" s="154" t="s">
        <v>214</v>
      </c>
      <c r="AU196" s="154" t="s">
        <v>91</v>
      </c>
      <c r="AV196" s="11" t="s">
        <v>91</v>
      </c>
      <c r="AW196" s="11" t="s">
        <v>29</v>
      </c>
      <c r="AX196" s="11" t="s">
        <v>72</v>
      </c>
      <c r="AY196" s="154" t="s">
        <v>207</v>
      </c>
    </row>
    <row r="197" spans="2:65" s="14" customFormat="1" x14ac:dyDescent="0.2">
      <c r="B197" s="178"/>
      <c r="D197" s="153" t="s">
        <v>214</v>
      </c>
      <c r="E197" s="179" t="s">
        <v>1</v>
      </c>
      <c r="F197" s="180" t="s">
        <v>243</v>
      </c>
      <c r="H197" s="181">
        <v>102.86</v>
      </c>
      <c r="I197" s="182"/>
      <c r="L197" s="178"/>
      <c r="M197" s="183"/>
      <c r="T197" s="184"/>
      <c r="AT197" s="179" t="s">
        <v>214</v>
      </c>
      <c r="AU197" s="179" t="s">
        <v>91</v>
      </c>
      <c r="AV197" s="14" t="s">
        <v>236</v>
      </c>
      <c r="AW197" s="14" t="s">
        <v>29</v>
      </c>
      <c r="AX197" s="14" t="s">
        <v>80</v>
      </c>
      <c r="AY197" s="179" t="s">
        <v>207</v>
      </c>
    </row>
    <row r="198" spans="2:65" s="1" customFormat="1" ht="16.5" customHeight="1" x14ac:dyDescent="0.2">
      <c r="B198" s="137"/>
      <c r="C198" s="206" t="s">
        <v>381</v>
      </c>
      <c r="D198" s="219" t="s">
        <v>742</v>
      </c>
      <c r="E198" s="207" t="s">
        <v>765</v>
      </c>
      <c r="F198" s="208" t="s">
        <v>766</v>
      </c>
      <c r="G198" s="209" t="s">
        <v>269</v>
      </c>
      <c r="H198" s="210">
        <v>23.23</v>
      </c>
      <c r="I198" s="211"/>
      <c r="J198" s="212">
        <f>ROUND(I198*H198,2)</f>
        <v>0</v>
      </c>
      <c r="K198" s="213"/>
      <c r="L198" s="214"/>
      <c r="M198" s="215" t="s">
        <v>1</v>
      </c>
      <c r="N198" s="216" t="s">
        <v>38</v>
      </c>
      <c r="P198" s="148">
        <f>O198*H198</f>
        <v>0</v>
      </c>
      <c r="Q198" s="148">
        <v>2.2599999999999998</v>
      </c>
      <c r="R198" s="148">
        <f>Q198*H198</f>
        <v>52.499799999999993</v>
      </c>
      <c r="S198" s="148">
        <v>0</v>
      </c>
      <c r="T198" s="149">
        <f>S198*H198</f>
        <v>0</v>
      </c>
      <c r="AR198" s="150" t="s">
        <v>320</v>
      </c>
      <c r="AT198" s="150" t="s">
        <v>742</v>
      </c>
      <c r="AU198" s="150" t="s">
        <v>91</v>
      </c>
      <c r="AY198" s="17" t="s">
        <v>207</v>
      </c>
      <c r="BE198" s="151">
        <f>IF(N198="základná",J198,0)</f>
        <v>0</v>
      </c>
      <c r="BF198" s="151">
        <f>IF(N198="znížená",J198,0)</f>
        <v>0</v>
      </c>
      <c r="BG198" s="151">
        <f>IF(N198="zákl. prenesená",J198,0)</f>
        <v>0</v>
      </c>
      <c r="BH198" s="151">
        <f>IF(N198="zníž. prenesená",J198,0)</f>
        <v>0</v>
      </c>
      <c r="BI198" s="151">
        <f>IF(N198="nulová",J198,0)</f>
        <v>0</v>
      </c>
      <c r="BJ198" s="17" t="s">
        <v>91</v>
      </c>
      <c r="BK198" s="151">
        <f>ROUND(I198*H198,2)</f>
        <v>0</v>
      </c>
      <c r="BL198" s="17" t="s">
        <v>236</v>
      </c>
      <c r="BM198" s="150" t="s">
        <v>3172</v>
      </c>
    </row>
    <row r="199" spans="2:65" s="11" customFormat="1" x14ac:dyDescent="0.2">
      <c r="B199" s="152"/>
      <c r="D199" s="153" t="s">
        <v>214</v>
      </c>
      <c r="E199" s="154" t="s">
        <v>1</v>
      </c>
      <c r="F199" s="155" t="s">
        <v>3173</v>
      </c>
      <c r="H199" s="156">
        <v>23.23</v>
      </c>
      <c r="I199" s="157"/>
      <c r="L199" s="152"/>
      <c r="M199" s="158"/>
      <c r="T199" s="159"/>
      <c r="AT199" s="154" t="s">
        <v>214</v>
      </c>
      <c r="AU199" s="154" t="s">
        <v>91</v>
      </c>
      <c r="AV199" s="11" t="s">
        <v>91</v>
      </c>
      <c r="AW199" s="11" t="s">
        <v>29</v>
      </c>
      <c r="AX199" s="11" t="s">
        <v>80</v>
      </c>
      <c r="AY199" s="154" t="s">
        <v>207</v>
      </c>
    </row>
    <row r="200" spans="2:65" s="1" customFormat="1" ht="21.75" customHeight="1" x14ac:dyDescent="0.2">
      <c r="B200" s="137"/>
      <c r="C200" s="138" t="s">
        <v>7</v>
      </c>
      <c r="D200" s="138" t="s">
        <v>208</v>
      </c>
      <c r="E200" s="139" t="s">
        <v>1262</v>
      </c>
      <c r="F200" s="140" t="s">
        <v>1263</v>
      </c>
      <c r="G200" s="141" t="s">
        <v>235</v>
      </c>
      <c r="H200" s="142">
        <v>4789.6000000000004</v>
      </c>
      <c r="I200" s="143"/>
      <c r="J200" s="144">
        <f>ROUND(I200*H200,2)</f>
        <v>0</v>
      </c>
      <c r="K200" s="145"/>
      <c r="L200" s="32"/>
      <c r="M200" s="146" t="s">
        <v>1</v>
      </c>
      <c r="N200" s="147" t="s">
        <v>38</v>
      </c>
      <c r="P200" s="148">
        <f>O200*H200</f>
        <v>0</v>
      </c>
      <c r="Q200" s="148">
        <v>0</v>
      </c>
      <c r="R200" s="148">
        <f>Q200*H200</f>
        <v>0</v>
      </c>
      <c r="S200" s="148">
        <v>0</v>
      </c>
      <c r="T200" s="149">
        <f>S200*H200</f>
        <v>0</v>
      </c>
      <c r="AR200" s="150" t="s">
        <v>236</v>
      </c>
      <c r="AT200" s="150" t="s">
        <v>208</v>
      </c>
      <c r="AU200" s="150" t="s">
        <v>91</v>
      </c>
      <c r="AY200" s="17" t="s">
        <v>207</v>
      </c>
      <c r="BE200" s="151">
        <f>IF(N200="základná",J200,0)</f>
        <v>0</v>
      </c>
      <c r="BF200" s="151">
        <f>IF(N200="znížená",J200,0)</f>
        <v>0</v>
      </c>
      <c r="BG200" s="151">
        <f>IF(N200="zákl. prenesená",J200,0)</f>
        <v>0</v>
      </c>
      <c r="BH200" s="151">
        <f>IF(N200="zníž. prenesená",J200,0)</f>
        <v>0</v>
      </c>
      <c r="BI200" s="151">
        <f>IF(N200="nulová",J200,0)</f>
        <v>0</v>
      </c>
      <c r="BJ200" s="17" t="s">
        <v>91</v>
      </c>
      <c r="BK200" s="151">
        <f>ROUND(I200*H200,2)</f>
        <v>0</v>
      </c>
      <c r="BL200" s="17" t="s">
        <v>236</v>
      </c>
      <c r="BM200" s="150" t="s">
        <v>3174</v>
      </c>
    </row>
    <row r="201" spans="2:65" s="11" customFormat="1" x14ac:dyDescent="0.2">
      <c r="B201" s="152"/>
      <c r="D201" s="153" t="s">
        <v>214</v>
      </c>
      <c r="E201" s="154" t="s">
        <v>1</v>
      </c>
      <c r="F201" s="155" t="s">
        <v>3175</v>
      </c>
      <c r="H201" s="156">
        <v>4789.6000000000004</v>
      </c>
      <c r="I201" s="157"/>
      <c r="L201" s="152"/>
      <c r="M201" s="158"/>
      <c r="T201" s="159"/>
      <c r="AT201" s="154" t="s">
        <v>214</v>
      </c>
      <c r="AU201" s="154" t="s">
        <v>91</v>
      </c>
      <c r="AV201" s="11" t="s">
        <v>91</v>
      </c>
      <c r="AW201" s="11" t="s">
        <v>29</v>
      </c>
      <c r="AX201" s="11" t="s">
        <v>80</v>
      </c>
      <c r="AY201" s="154" t="s">
        <v>207</v>
      </c>
    </row>
    <row r="202" spans="2:65" s="1" customFormat="1" ht="24.15" customHeight="1" x14ac:dyDescent="0.2">
      <c r="B202" s="137"/>
      <c r="C202" s="138" t="s">
        <v>388</v>
      </c>
      <c r="D202" s="193" t="s">
        <v>208</v>
      </c>
      <c r="E202" s="139" t="s">
        <v>1541</v>
      </c>
      <c r="F202" s="140" t="s">
        <v>1542</v>
      </c>
      <c r="G202" s="141" t="s">
        <v>235</v>
      </c>
      <c r="H202" s="142">
        <v>831.9</v>
      </c>
      <c r="I202" s="143"/>
      <c r="J202" s="144">
        <f>ROUND(I202*H202,2)</f>
        <v>0</v>
      </c>
      <c r="K202" s="145"/>
      <c r="L202" s="32"/>
      <c r="M202" s="146" t="s">
        <v>1</v>
      </c>
      <c r="N202" s="147" t="s">
        <v>38</v>
      </c>
      <c r="P202" s="148">
        <f>O202*H202</f>
        <v>0</v>
      </c>
      <c r="Q202" s="148">
        <v>0</v>
      </c>
      <c r="R202" s="148">
        <f>Q202*H202</f>
        <v>0</v>
      </c>
      <c r="S202" s="148">
        <v>0</v>
      </c>
      <c r="T202" s="149">
        <f>S202*H202</f>
        <v>0</v>
      </c>
      <c r="AR202" s="150" t="s">
        <v>236</v>
      </c>
      <c r="AT202" s="150" t="s">
        <v>208</v>
      </c>
      <c r="AU202" s="150" t="s">
        <v>91</v>
      </c>
      <c r="AY202" s="17" t="s">
        <v>207</v>
      </c>
      <c r="BE202" s="151">
        <f>IF(N202="základná",J202,0)</f>
        <v>0</v>
      </c>
      <c r="BF202" s="151">
        <f>IF(N202="znížená",J202,0)</f>
        <v>0</v>
      </c>
      <c r="BG202" s="151">
        <f>IF(N202="zákl. prenesená",J202,0)</f>
        <v>0</v>
      </c>
      <c r="BH202" s="151">
        <f>IF(N202="zníž. prenesená",J202,0)</f>
        <v>0</v>
      </c>
      <c r="BI202" s="151">
        <f>IF(N202="nulová",J202,0)</f>
        <v>0</v>
      </c>
      <c r="BJ202" s="17" t="s">
        <v>91</v>
      </c>
      <c r="BK202" s="151">
        <f>ROUND(I202*H202,2)</f>
        <v>0</v>
      </c>
      <c r="BL202" s="17" t="s">
        <v>236</v>
      </c>
      <c r="BM202" s="150" t="s">
        <v>3176</v>
      </c>
    </row>
    <row r="203" spans="2:65" s="11" customFormat="1" ht="20.399999999999999" x14ac:dyDescent="0.2">
      <c r="B203" s="152"/>
      <c r="D203" s="153" t="s">
        <v>214</v>
      </c>
      <c r="E203" s="154" t="s">
        <v>1</v>
      </c>
      <c r="F203" s="155" t="s">
        <v>3090</v>
      </c>
      <c r="H203" s="156">
        <v>320.10000000000002</v>
      </c>
      <c r="I203" s="157"/>
      <c r="L203" s="152"/>
      <c r="M203" s="158"/>
      <c r="T203" s="159"/>
      <c r="AT203" s="154" t="s">
        <v>214</v>
      </c>
      <c r="AU203" s="154" t="s">
        <v>91</v>
      </c>
      <c r="AV203" s="11" t="s">
        <v>91</v>
      </c>
      <c r="AW203" s="11" t="s">
        <v>29</v>
      </c>
      <c r="AX203" s="11" t="s">
        <v>72</v>
      </c>
      <c r="AY203" s="154" t="s">
        <v>207</v>
      </c>
    </row>
    <row r="204" spans="2:65" s="11" customFormat="1" ht="20.399999999999999" x14ac:dyDescent="0.2">
      <c r="B204" s="152"/>
      <c r="D204" s="153" t="s">
        <v>214</v>
      </c>
      <c r="E204" s="154" t="s">
        <v>1</v>
      </c>
      <c r="F204" s="155" t="s">
        <v>3177</v>
      </c>
      <c r="H204" s="156">
        <v>511.8</v>
      </c>
      <c r="I204" s="157"/>
      <c r="L204" s="152"/>
      <c r="M204" s="158"/>
      <c r="T204" s="159"/>
      <c r="AT204" s="154" t="s">
        <v>214</v>
      </c>
      <c r="AU204" s="154" t="s">
        <v>91</v>
      </c>
      <c r="AV204" s="11" t="s">
        <v>91</v>
      </c>
      <c r="AW204" s="11" t="s">
        <v>29</v>
      </c>
      <c r="AX204" s="11" t="s">
        <v>72</v>
      </c>
      <c r="AY204" s="154" t="s">
        <v>207</v>
      </c>
    </row>
    <row r="205" spans="2:65" s="14" customFormat="1" x14ac:dyDescent="0.2">
      <c r="B205" s="178"/>
      <c r="D205" s="153" t="s">
        <v>214</v>
      </c>
      <c r="E205" s="179" t="s">
        <v>1</v>
      </c>
      <c r="F205" s="180" t="s">
        <v>243</v>
      </c>
      <c r="H205" s="181">
        <v>831.9</v>
      </c>
      <c r="I205" s="182"/>
      <c r="L205" s="178"/>
      <c r="M205" s="183"/>
      <c r="T205" s="184"/>
      <c r="AT205" s="179" t="s">
        <v>214</v>
      </c>
      <c r="AU205" s="179" t="s">
        <v>91</v>
      </c>
      <c r="AV205" s="14" t="s">
        <v>236</v>
      </c>
      <c r="AW205" s="14" t="s">
        <v>29</v>
      </c>
      <c r="AX205" s="14" t="s">
        <v>80</v>
      </c>
      <c r="AY205" s="179" t="s">
        <v>207</v>
      </c>
    </row>
    <row r="206" spans="2:65" s="1" customFormat="1" ht="21.75" customHeight="1" x14ac:dyDescent="0.2">
      <c r="B206" s="137"/>
      <c r="C206" s="138" t="s">
        <v>391</v>
      </c>
      <c r="D206" s="193" t="s">
        <v>208</v>
      </c>
      <c r="E206" s="139" t="s">
        <v>977</v>
      </c>
      <c r="F206" s="140" t="s">
        <v>978</v>
      </c>
      <c r="G206" s="141" t="s">
        <v>269</v>
      </c>
      <c r="H206" s="142">
        <v>1950.5650000000001</v>
      </c>
      <c r="I206" s="143"/>
      <c r="J206" s="144">
        <f>ROUND(I206*H206,2)</f>
        <v>0</v>
      </c>
      <c r="K206" s="145"/>
      <c r="L206" s="32"/>
      <c r="M206" s="146" t="s">
        <v>1</v>
      </c>
      <c r="N206" s="147" t="s">
        <v>38</v>
      </c>
      <c r="P206" s="148">
        <f>O206*H206</f>
        <v>0</v>
      </c>
      <c r="Q206" s="148">
        <v>0</v>
      </c>
      <c r="R206" s="148">
        <f>Q206*H206</f>
        <v>0</v>
      </c>
      <c r="S206" s="148">
        <v>0</v>
      </c>
      <c r="T206" s="149">
        <f>S206*H206</f>
        <v>0</v>
      </c>
      <c r="AR206" s="150" t="s">
        <v>236</v>
      </c>
      <c r="AT206" s="150" t="s">
        <v>208</v>
      </c>
      <c r="AU206" s="150" t="s">
        <v>91</v>
      </c>
      <c r="AY206" s="17" t="s">
        <v>207</v>
      </c>
      <c r="BE206" s="151">
        <f>IF(N206="základná",J206,0)</f>
        <v>0</v>
      </c>
      <c r="BF206" s="151">
        <f>IF(N206="znížená",J206,0)</f>
        <v>0</v>
      </c>
      <c r="BG206" s="151">
        <f>IF(N206="zákl. prenesená",J206,0)</f>
        <v>0</v>
      </c>
      <c r="BH206" s="151">
        <f>IF(N206="zníž. prenesená",J206,0)</f>
        <v>0</v>
      </c>
      <c r="BI206" s="151">
        <f>IF(N206="nulová",J206,0)</f>
        <v>0</v>
      </c>
      <c r="BJ206" s="17" t="s">
        <v>91</v>
      </c>
      <c r="BK206" s="151">
        <f>ROUND(I206*H206,2)</f>
        <v>0</v>
      </c>
      <c r="BL206" s="17" t="s">
        <v>236</v>
      </c>
      <c r="BM206" s="150" t="s">
        <v>3178</v>
      </c>
    </row>
    <row r="207" spans="2:65" s="1" customFormat="1" ht="19.2" x14ac:dyDescent="0.2">
      <c r="B207" s="32"/>
      <c r="D207" s="153" t="s">
        <v>220</v>
      </c>
      <c r="F207" s="160" t="s">
        <v>1547</v>
      </c>
      <c r="I207" s="161"/>
      <c r="L207" s="32"/>
      <c r="M207" s="162"/>
      <c r="T207" s="59"/>
      <c r="AT207" s="17" t="s">
        <v>220</v>
      </c>
      <c r="AU207" s="17" t="s">
        <v>91</v>
      </c>
    </row>
    <row r="208" spans="2:65" s="11" customFormat="1" x14ac:dyDescent="0.2">
      <c r="B208" s="152"/>
      <c r="D208" s="153" t="s">
        <v>214</v>
      </c>
      <c r="E208" s="154" t="s">
        <v>1</v>
      </c>
      <c r="F208" s="155" t="s">
        <v>3151</v>
      </c>
      <c r="H208" s="156">
        <v>2604.8049999999998</v>
      </c>
      <c r="I208" s="157"/>
      <c r="L208" s="152"/>
      <c r="M208" s="158"/>
      <c r="T208" s="159"/>
      <c r="AT208" s="154" t="s">
        <v>214</v>
      </c>
      <c r="AU208" s="154" t="s">
        <v>91</v>
      </c>
      <c r="AV208" s="11" t="s">
        <v>91</v>
      </c>
      <c r="AW208" s="11" t="s">
        <v>29</v>
      </c>
      <c r="AX208" s="11" t="s">
        <v>72</v>
      </c>
      <c r="AY208" s="154" t="s">
        <v>207</v>
      </c>
    </row>
    <row r="209" spans="2:65" s="11" customFormat="1" x14ac:dyDescent="0.2">
      <c r="B209" s="152"/>
      <c r="D209" s="153" t="s">
        <v>214</v>
      </c>
      <c r="E209" s="154" t="s">
        <v>1</v>
      </c>
      <c r="F209" s="155" t="s">
        <v>3179</v>
      </c>
      <c r="H209" s="156">
        <v>-297.54000000000002</v>
      </c>
      <c r="I209" s="157"/>
      <c r="L209" s="152"/>
      <c r="M209" s="158"/>
      <c r="T209" s="159"/>
      <c r="AT209" s="154" t="s">
        <v>214</v>
      </c>
      <c r="AU209" s="154" t="s">
        <v>91</v>
      </c>
      <c r="AV209" s="11" t="s">
        <v>91</v>
      </c>
      <c r="AW209" s="11" t="s">
        <v>29</v>
      </c>
      <c r="AX209" s="11" t="s">
        <v>72</v>
      </c>
      <c r="AY209" s="154" t="s">
        <v>207</v>
      </c>
    </row>
    <row r="210" spans="2:65" s="11" customFormat="1" x14ac:dyDescent="0.2">
      <c r="B210" s="152"/>
      <c r="D210" s="153" t="s">
        <v>214</v>
      </c>
      <c r="E210" s="154" t="s">
        <v>1</v>
      </c>
      <c r="F210" s="155" t="s">
        <v>3153</v>
      </c>
      <c r="H210" s="156">
        <v>-356.7</v>
      </c>
      <c r="I210" s="157"/>
      <c r="L210" s="152"/>
      <c r="M210" s="158"/>
      <c r="T210" s="159"/>
      <c r="AT210" s="154" t="s">
        <v>214</v>
      </c>
      <c r="AU210" s="154" t="s">
        <v>91</v>
      </c>
      <c r="AV210" s="11" t="s">
        <v>91</v>
      </c>
      <c r="AW210" s="11" t="s">
        <v>29</v>
      </c>
      <c r="AX210" s="11" t="s">
        <v>72</v>
      </c>
      <c r="AY210" s="154" t="s">
        <v>207</v>
      </c>
    </row>
    <row r="211" spans="2:65" s="14" customFormat="1" x14ac:dyDescent="0.2">
      <c r="B211" s="178"/>
      <c r="D211" s="153" t="s">
        <v>214</v>
      </c>
      <c r="E211" s="179" t="s">
        <v>1</v>
      </c>
      <c r="F211" s="180" t="s">
        <v>1207</v>
      </c>
      <c r="H211" s="181">
        <v>1950.5649999999998</v>
      </c>
      <c r="I211" s="182"/>
      <c r="L211" s="178"/>
      <c r="M211" s="183"/>
      <c r="T211" s="184"/>
      <c r="AT211" s="179" t="s">
        <v>214</v>
      </c>
      <c r="AU211" s="179" t="s">
        <v>91</v>
      </c>
      <c r="AV211" s="14" t="s">
        <v>236</v>
      </c>
      <c r="AW211" s="14" t="s">
        <v>29</v>
      </c>
      <c r="AX211" s="14" t="s">
        <v>80</v>
      </c>
      <c r="AY211" s="179" t="s">
        <v>207</v>
      </c>
    </row>
    <row r="212" spans="2:65" s="10" customFormat="1" ht="22.8" customHeight="1" x14ac:dyDescent="0.25">
      <c r="B212" s="127"/>
      <c r="D212" s="128" t="s">
        <v>71</v>
      </c>
      <c r="E212" s="170" t="s">
        <v>91</v>
      </c>
      <c r="F212" s="170" t="s">
        <v>784</v>
      </c>
      <c r="I212" s="130"/>
      <c r="J212" s="171">
        <f>BK212</f>
        <v>0</v>
      </c>
      <c r="L212" s="127"/>
      <c r="M212" s="132"/>
      <c r="P212" s="133">
        <f>SUM(P213:P214)</f>
        <v>0</v>
      </c>
      <c r="R212" s="133">
        <f>SUM(R213:R214)</f>
        <v>22.942920000000001</v>
      </c>
      <c r="T212" s="134">
        <f>SUM(T213:T214)</f>
        <v>0</v>
      </c>
      <c r="AR212" s="128" t="s">
        <v>80</v>
      </c>
      <c r="AT212" s="135" t="s">
        <v>71</v>
      </c>
      <c r="AU212" s="135" t="s">
        <v>80</v>
      </c>
      <c r="AY212" s="128" t="s">
        <v>207</v>
      </c>
      <c r="BK212" s="136">
        <f>SUM(BK213:BK214)</f>
        <v>0</v>
      </c>
    </row>
    <row r="213" spans="2:65" s="1" customFormat="1" ht="16.5" customHeight="1" x14ac:dyDescent="0.2">
      <c r="B213" s="137"/>
      <c r="C213" s="138" t="s">
        <v>396</v>
      </c>
      <c r="D213" s="138" t="s">
        <v>208</v>
      </c>
      <c r="E213" s="139" t="s">
        <v>1911</v>
      </c>
      <c r="F213" s="140" t="s">
        <v>3180</v>
      </c>
      <c r="G213" s="141" t="s">
        <v>410</v>
      </c>
      <c r="H213" s="142">
        <v>91</v>
      </c>
      <c r="I213" s="143"/>
      <c r="J213" s="144">
        <f>ROUND(I213*H213,2)</f>
        <v>0</v>
      </c>
      <c r="K213" s="145"/>
      <c r="L213" s="32"/>
      <c r="M213" s="146" t="s">
        <v>1</v>
      </c>
      <c r="N213" s="147" t="s">
        <v>38</v>
      </c>
      <c r="P213" s="148">
        <f>O213*H213</f>
        <v>0</v>
      </c>
      <c r="Q213" s="148">
        <v>0.25212000000000001</v>
      </c>
      <c r="R213" s="148">
        <f>Q213*H213</f>
        <v>22.942920000000001</v>
      </c>
      <c r="S213" s="148">
        <v>0</v>
      </c>
      <c r="T213" s="149">
        <f>S213*H213</f>
        <v>0</v>
      </c>
      <c r="AR213" s="150" t="s">
        <v>236</v>
      </c>
      <c r="AT213" s="150" t="s">
        <v>208</v>
      </c>
      <c r="AU213" s="150" t="s">
        <v>91</v>
      </c>
      <c r="AY213" s="17" t="s">
        <v>207</v>
      </c>
      <c r="BE213" s="151">
        <f>IF(N213="základná",J213,0)</f>
        <v>0</v>
      </c>
      <c r="BF213" s="151">
        <f>IF(N213="znížená",J213,0)</f>
        <v>0</v>
      </c>
      <c r="BG213" s="151">
        <f>IF(N213="zákl. prenesená",J213,0)</f>
        <v>0</v>
      </c>
      <c r="BH213" s="151">
        <f>IF(N213="zníž. prenesená",J213,0)</f>
        <v>0</v>
      </c>
      <c r="BI213" s="151">
        <f>IF(N213="nulová",J213,0)</f>
        <v>0</v>
      </c>
      <c r="BJ213" s="17" t="s">
        <v>91</v>
      </c>
      <c r="BK213" s="151">
        <f>ROUND(I213*H213,2)</f>
        <v>0</v>
      </c>
      <c r="BL213" s="17" t="s">
        <v>236</v>
      </c>
      <c r="BM213" s="150" t="s">
        <v>3181</v>
      </c>
    </row>
    <row r="214" spans="2:65" s="11" customFormat="1" x14ac:dyDescent="0.2">
      <c r="B214" s="152"/>
      <c r="D214" s="153" t="s">
        <v>214</v>
      </c>
      <c r="E214" s="154" t="s">
        <v>1</v>
      </c>
      <c r="F214" s="155" t="s">
        <v>3182</v>
      </c>
      <c r="H214" s="156">
        <v>91</v>
      </c>
      <c r="I214" s="157"/>
      <c r="L214" s="152"/>
      <c r="M214" s="158"/>
      <c r="T214" s="159"/>
      <c r="AT214" s="154" t="s">
        <v>214</v>
      </c>
      <c r="AU214" s="154" t="s">
        <v>91</v>
      </c>
      <c r="AV214" s="11" t="s">
        <v>91</v>
      </c>
      <c r="AW214" s="11" t="s">
        <v>29</v>
      </c>
      <c r="AX214" s="11" t="s">
        <v>80</v>
      </c>
      <c r="AY214" s="154" t="s">
        <v>207</v>
      </c>
    </row>
    <row r="215" spans="2:65" s="10" customFormat="1" ht="22.8" customHeight="1" x14ac:dyDescent="0.25">
      <c r="B215" s="127"/>
      <c r="D215" s="128" t="s">
        <v>71</v>
      </c>
      <c r="E215" s="170" t="s">
        <v>275</v>
      </c>
      <c r="F215" s="170" t="s">
        <v>796</v>
      </c>
      <c r="I215" s="130"/>
      <c r="J215" s="171">
        <f>BK215</f>
        <v>0</v>
      </c>
      <c r="L215" s="127"/>
      <c r="M215" s="132"/>
      <c r="P215" s="133">
        <f>SUM(P216:P226)</f>
        <v>0</v>
      </c>
      <c r="R215" s="133">
        <f>SUM(R216:R226)</f>
        <v>0.22187999999999999</v>
      </c>
      <c r="T215" s="134">
        <f>SUM(T216:T226)</f>
        <v>0</v>
      </c>
      <c r="AR215" s="128" t="s">
        <v>80</v>
      </c>
      <c r="AT215" s="135" t="s">
        <v>71</v>
      </c>
      <c r="AU215" s="135" t="s">
        <v>80</v>
      </c>
      <c r="AY215" s="128" t="s">
        <v>207</v>
      </c>
      <c r="BK215" s="136">
        <f>SUM(BK216:BK226)</f>
        <v>0</v>
      </c>
    </row>
    <row r="216" spans="2:65" s="1" customFormat="1" ht="16.5" customHeight="1" x14ac:dyDescent="0.2">
      <c r="B216" s="137"/>
      <c r="C216" s="138" t="s">
        <v>399</v>
      </c>
      <c r="D216" s="197" t="s">
        <v>208</v>
      </c>
      <c r="E216" s="139" t="s">
        <v>797</v>
      </c>
      <c r="F216" s="140" t="s">
        <v>798</v>
      </c>
      <c r="G216" s="141" t="s">
        <v>410</v>
      </c>
      <c r="H216" s="142">
        <v>15</v>
      </c>
      <c r="I216" s="143"/>
      <c r="J216" s="144">
        <f>ROUND(I216*H216,2)</f>
        <v>0</v>
      </c>
      <c r="K216" s="145"/>
      <c r="L216" s="32"/>
      <c r="M216" s="146" t="s">
        <v>1</v>
      </c>
      <c r="N216" s="147" t="s">
        <v>38</v>
      </c>
      <c r="P216" s="148">
        <f>O216*H216</f>
        <v>0</v>
      </c>
      <c r="Q216" s="148">
        <v>7.6999999999999996E-4</v>
      </c>
      <c r="R216" s="148">
        <f>Q216*H216</f>
        <v>1.155E-2</v>
      </c>
      <c r="S216" s="148">
        <v>0</v>
      </c>
      <c r="T216" s="149">
        <f>S216*H216</f>
        <v>0</v>
      </c>
      <c r="AR216" s="150" t="s">
        <v>236</v>
      </c>
      <c r="AT216" s="150" t="s">
        <v>208</v>
      </c>
      <c r="AU216" s="150" t="s">
        <v>91</v>
      </c>
      <c r="AY216" s="17" t="s">
        <v>207</v>
      </c>
      <c r="BE216" s="151">
        <f>IF(N216="základná",J216,0)</f>
        <v>0</v>
      </c>
      <c r="BF216" s="151">
        <f>IF(N216="znížená",J216,0)</f>
        <v>0</v>
      </c>
      <c r="BG216" s="151">
        <f>IF(N216="zákl. prenesená",J216,0)</f>
        <v>0</v>
      </c>
      <c r="BH216" s="151">
        <f>IF(N216="zníž. prenesená",J216,0)</f>
        <v>0</v>
      </c>
      <c r="BI216" s="151">
        <f>IF(N216="nulová",J216,0)</f>
        <v>0</v>
      </c>
      <c r="BJ216" s="17" t="s">
        <v>91</v>
      </c>
      <c r="BK216" s="151">
        <f>ROUND(I216*H216,2)</f>
        <v>0</v>
      </c>
      <c r="BL216" s="17" t="s">
        <v>236</v>
      </c>
      <c r="BM216" s="150" t="s">
        <v>3183</v>
      </c>
    </row>
    <row r="217" spans="2:65" s="11" customFormat="1" x14ac:dyDescent="0.2">
      <c r="B217" s="152"/>
      <c r="D217" s="153" t="s">
        <v>214</v>
      </c>
      <c r="E217" s="154" t="s">
        <v>1</v>
      </c>
      <c r="F217" s="155" t="s">
        <v>3184</v>
      </c>
      <c r="H217" s="156">
        <v>15</v>
      </c>
      <c r="I217" s="157"/>
      <c r="L217" s="152"/>
      <c r="M217" s="158"/>
      <c r="T217" s="159"/>
      <c r="AT217" s="154" t="s">
        <v>214</v>
      </c>
      <c r="AU217" s="154" t="s">
        <v>91</v>
      </c>
      <c r="AV217" s="11" t="s">
        <v>91</v>
      </c>
      <c r="AW217" s="11" t="s">
        <v>29</v>
      </c>
      <c r="AX217" s="11" t="s">
        <v>80</v>
      </c>
      <c r="AY217" s="154" t="s">
        <v>207</v>
      </c>
    </row>
    <row r="218" spans="2:65" s="1" customFormat="1" ht="21.75" customHeight="1" x14ac:dyDescent="0.2">
      <c r="B218" s="137"/>
      <c r="C218" s="138" t="s">
        <v>404</v>
      </c>
      <c r="D218" s="197" t="s">
        <v>208</v>
      </c>
      <c r="E218" s="139" t="s">
        <v>803</v>
      </c>
      <c r="F218" s="140" t="s">
        <v>804</v>
      </c>
      <c r="G218" s="141" t="s">
        <v>410</v>
      </c>
      <c r="H218" s="142">
        <v>134</v>
      </c>
      <c r="I218" s="143"/>
      <c r="J218" s="144">
        <f>ROUND(I218*H218,2)</f>
        <v>0</v>
      </c>
      <c r="K218" s="145"/>
      <c r="L218" s="32"/>
      <c r="M218" s="146" t="s">
        <v>1</v>
      </c>
      <c r="N218" s="147" t="s">
        <v>38</v>
      </c>
      <c r="P218" s="148">
        <f>O218*H218</f>
        <v>0</v>
      </c>
      <c r="Q218" s="148">
        <v>1.23E-3</v>
      </c>
      <c r="R218" s="148">
        <f>Q218*H218</f>
        <v>0.16481999999999999</v>
      </c>
      <c r="S218" s="148">
        <v>0</v>
      </c>
      <c r="T218" s="149">
        <f>S218*H218</f>
        <v>0</v>
      </c>
      <c r="AR218" s="150" t="s">
        <v>236</v>
      </c>
      <c r="AT218" s="150" t="s">
        <v>208</v>
      </c>
      <c r="AU218" s="150" t="s">
        <v>91</v>
      </c>
      <c r="AY218" s="17" t="s">
        <v>207</v>
      </c>
      <c r="BE218" s="151">
        <f>IF(N218="základná",J218,0)</f>
        <v>0</v>
      </c>
      <c r="BF218" s="151">
        <f>IF(N218="znížená",J218,0)</f>
        <v>0</v>
      </c>
      <c r="BG218" s="151">
        <f>IF(N218="zákl. prenesená",J218,0)</f>
        <v>0</v>
      </c>
      <c r="BH218" s="151">
        <f>IF(N218="zníž. prenesená",J218,0)</f>
        <v>0</v>
      </c>
      <c r="BI218" s="151">
        <f>IF(N218="nulová",J218,0)</f>
        <v>0</v>
      </c>
      <c r="BJ218" s="17" t="s">
        <v>91</v>
      </c>
      <c r="BK218" s="151">
        <f>ROUND(I218*H218,2)</f>
        <v>0</v>
      </c>
      <c r="BL218" s="17" t="s">
        <v>236</v>
      </c>
      <c r="BM218" s="150" t="s">
        <v>3185</v>
      </c>
    </row>
    <row r="219" spans="2:65" s="11" customFormat="1" x14ac:dyDescent="0.2">
      <c r="B219" s="152"/>
      <c r="D219" s="153" t="s">
        <v>214</v>
      </c>
      <c r="E219" s="154" t="s">
        <v>1</v>
      </c>
      <c r="F219" s="155" t="s">
        <v>3186</v>
      </c>
      <c r="H219" s="156">
        <v>36</v>
      </c>
      <c r="I219" s="157"/>
      <c r="L219" s="152"/>
      <c r="M219" s="158"/>
      <c r="T219" s="159"/>
      <c r="AT219" s="154" t="s">
        <v>214</v>
      </c>
      <c r="AU219" s="154" t="s">
        <v>91</v>
      </c>
      <c r="AV219" s="11" t="s">
        <v>91</v>
      </c>
      <c r="AW219" s="11" t="s">
        <v>29</v>
      </c>
      <c r="AX219" s="11" t="s">
        <v>72</v>
      </c>
      <c r="AY219" s="154" t="s">
        <v>207</v>
      </c>
    </row>
    <row r="220" spans="2:65" s="11" customFormat="1" x14ac:dyDescent="0.2">
      <c r="B220" s="152"/>
      <c r="D220" s="153" t="s">
        <v>214</v>
      </c>
      <c r="E220" s="154" t="s">
        <v>1</v>
      </c>
      <c r="F220" s="155" t="s">
        <v>3187</v>
      </c>
      <c r="H220" s="156">
        <v>60</v>
      </c>
      <c r="I220" s="157"/>
      <c r="L220" s="152"/>
      <c r="M220" s="158"/>
      <c r="T220" s="159"/>
      <c r="AT220" s="154" t="s">
        <v>214</v>
      </c>
      <c r="AU220" s="154" t="s">
        <v>91</v>
      </c>
      <c r="AV220" s="11" t="s">
        <v>91</v>
      </c>
      <c r="AW220" s="11" t="s">
        <v>29</v>
      </c>
      <c r="AX220" s="11" t="s">
        <v>72</v>
      </c>
      <c r="AY220" s="154" t="s">
        <v>207</v>
      </c>
    </row>
    <row r="221" spans="2:65" s="11" customFormat="1" x14ac:dyDescent="0.2">
      <c r="B221" s="152"/>
      <c r="D221" s="153" t="s">
        <v>214</v>
      </c>
      <c r="E221" s="154" t="s">
        <v>1</v>
      </c>
      <c r="F221" s="155" t="s">
        <v>806</v>
      </c>
      <c r="H221" s="156">
        <v>38</v>
      </c>
      <c r="I221" s="157"/>
      <c r="L221" s="152"/>
      <c r="M221" s="158"/>
      <c r="T221" s="159"/>
      <c r="AT221" s="154" t="s">
        <v>214</v>
      </c>
      <c r="AU221" s="154" t="s">
        <v>91</v>
      </c>
      <c r="AV221" s="11" t="s">
        <v>91</v>
      </c>
      <c r="AW221" s="11" t="s">
        <v>29</v>
      </c>
      <c r="AX221" s="11" t="s">
        <v>72</v>
      </c>
      <c r="AY221" s="154" t="s">
        <v>207</v>
      </c>
    </row>
    <row r="222" spans="2:65" s="14" customFormat="1" x14ac:dyDescent="0.2">
      <c r="B222" s="178"/>
      <c r="D222" s="153" t="s">
        <v>214</v>
      </c>
      <c r="E222" s="179" t="s">
        <v>1</v>
      </c>
      <c r="F222" s="180" t="s">
        <v>243</v>
      </c>
      <c r="H222" s="181">
        <v>134</v>
      </c>
      <c r="I222" s="182"/>
      <c r="L222" s="178"/>
      <c r="M222" s="183"/>
      <c r="T222" s="184"/>
      <c r="AT222" s="179" t="s">
        <v>214</v>
      </c>
      <c r="AU222" s="179" t="s">
        <v>91</v>
      </c>
      <c r="AV222" s="14" t="s">
        <v>236</v>
      </c>
      <c r="AW222" s="14" t="s">
        <v>29</v>
      </c>
      <c r="AX222" s="14" t="s">
        <v>80</v>
      </c>
      <c r="AY222" s="179" t="s">
        <v>207</v>
      </c>
    </row>
    <row r="223" spans="2:65" s="1" customFormat="1" ht="21.75" customHeight="1" x14ac:dyDescent="0.2">
      <c r="B223" s="137"/>
      <c r="C223" s="138" t="s">
        <v>407</v>
      </c>
      <c r="D223" s="197" t="s">
        <v>208</v>
      </c>
      <c r="E223" s="139" t="s">
        <v>807</v>
      </c>
      <c r="F223" s="140" t="s">
        <v>808</v>
      </c>
      <c r="G223" s="141" t="s">
        <v>410</v>
      </c>
      <c r="H223" s="142">
        <v>37</v>
      </c>
      <c r="I223" s="143"/>
      <c r="J223" s="144">
        <f>ROUND(I223*H223,2)</f>
        <v>0</v>
      </c>
      <c r="K223" s="145"/>
      <c r="L223" s="32"/>
      <c r="M223" s="146" t="s">
        <v>1</v>
      </c>
      <c r="N223" s="147" t="s">
        <v>38</v>
      </c>
      <c r="P223" s="148">
        <f>O223*H223</f>
        <v>0</v>
      </c>
      <c r="Q223" s="148">
        <v>1.23E-3</v>
      </c>
      <c r="R223" s="148">
        <f>Q223*H223</f>
        <v>4.5510000000000002E-2</v>
      </c>
      <c r="S223" s="148">
        <v>0</v>
      </c>
      <c r="T223" s="149">
        <f>S223*H223</f>
        <v>0</v>
      </c>
      <c r="AR223" s="150" t="s">
        <v>236</v>
      </c>
      <c r="AT223" s="150" t="s">
        <v>208</v>
      </c>
      <c r="AU223" s="150" t="s">
        <v>91</v>
      </c>
      <c r="AY223" s="17" t="s">
        <v>207</v>
      </c>
      <c r="BE223" s="151">
        <f>IF(N223="základná",J223,0)</f>
        <v>0</v>
      </c>
      <c r="BF223" s="151">
        <f>IF(N223="znížená",J223,0)</f>
        <v>0</v>
      </c>
      <c r="BG223" s="151">
        <f>IF(N223="zákl. prenesená",J223,0)</f>
        <v>0</v>
      </c>
      <c r="BH223" s="151">
        <f>IF(N223="zníž. prenesená",J223,0)</f>
        <v>0</v>
      </c>
      <c r="BI223" s="151">
        <f>IF(N223="nulová",J223,0)</f>
        <v>0</v>
      </c>
      <c r="BJ223" s="17" t="s">
        <v>91</v>
      </c>
      <c r="BK223" s="151">
        <f>ROUND(I223*H223,2)</f>
        <v>0</v>
      </c>
      <c r="BL223" s="17" t="s">
        <v>236</v>
      </c>
      <c r="BM223" s="150" t="s">
        <v>3188</v>
      </c>
    </row>
    <row r="224" spans="2:65" s="11" customFormat="1" x14ac:dyDescent="0.2">
      <c r="B224" s="152"/>
      <c r="D224" s="153" t="s">
        <v>214</v>
      </c>
      <c r="E224" s="154" t="s">
        <v>1</v>
      </c>
      <c r="F224" s="155" t="s">
        <v>1157</v>
      </c>
      <c r="H224" s="156">
        <v>18</v>
      </c>
      <c r="I224" s="157"/>
      <c r="L224" s="152"/>
      <c r="M224" s="158"/>
      <c r="T224" s="159"/>
      <c r="AT224" s="154" t="s">
        <v>214</v>
      </c>
      <c r="AU224" s="154" t="s">
        <v>91</v>
      </c>
      <c r="AV224" s="11" t="s">
        <v>91</v>
      </c>
      <c r="AW224" s="11" t="s">
        <v>29</v>
      </c>
      <c r="AX224" s="11" t="s">
        <v>72</v>
      </c>
      <c r="AY224" s="154" t="s">
        <v>207</v>
      </c>
    </row>
    <row r="225" spans="2:65" s="11" customFormat="1" x14ac:dyDescent="0.2">
      <c r="B225" s="152"/>
      <c r="D225" s="153" t="s">
        <v>214</v>
      </c>
      <c r="E225" s="154" t="s">
        <v>1</v>
      </c>
      <c r="F225" s="155" t="s">
        <v>810</v>
      </c>
      <c r="H225" s="156">
        <v>19</v>
      </c>
      <c r="I225" s="157"/>
      <c r="L225" s="152"/>
      <c r="M225" s="158"/>
      <c r="T225" s="159"/>
      <c r="AT225" s="154" t="s">
        <v>214</v>
      </c>
      <c r="AU225" s="154" t="s">
        <v>91</v>
      </c>
      <c r="AV225" s="11" t="s">
        <v>91</v>
      </c>
      <c r="AW225" s="11" t="s">
        <v>29</v>
      </c>
      <c r="AX225" s="11" t="s">
        <v>72</v>
      </c>
      <c r="AY225" s="154" t="s">
        <v>207</v>
      </c>
    </row>
    <row r="226" spans="2:65" s="14" customFormat="1" x14ac:dyDescent="0.2">
      <c r="B226" s="178"/>
      <c r="D226" s="153" t="s">
        <v>214</v>
      </c>
      <c r="E226" s="179" t="s">
        <v>1</v>
      </c>
      <c r="F226" s="180" t="s">
        <v>243</v>
      </c>
      <c r="H226" s="181">
        <v>37</v>
      </c>
      <c r="I226" s="182"/>
      <c r="L226" s="178"/>
      <c r="M226" s="183"/>
      <c r="T226" s="184"/>
      <c r="AT226" s="179" t="s">
        <v>214</v>
      </c>
      <c r="AU226" s="179" t="s">
        <v>91</v>
      </c>
      <c r="AV226" s="14" t="s">
        <v>236</v>
      </c>
      <c r="AW226" s="14" t="s">
        <v>29</v>
      </c>
      <c r="AX226" s="14" t="s">
        <v>80</v>
      </c>
      <c r="AY226" s="179" t="s">
        <v>207</v>
      </c>
    </row>
    <row r="227" spans="2:65" s="10" customFormat="1" ht="22.8" customHeight="1" x14ac:dyDescent="0.25">
      <c r="B227" s="127"/>
      <c r="D227" s="128" t="s">
        <v>71</v>
      </c>
      <c r="E227" s="170" t="s">
        <v>206</v>
      </c>
      <c r="F227" s="170" t="s">
        <v>811</v>
      </c>
      <c r="I227" s="130"/>
      <c r="J227" s="171">
        <f>BK227</f>
        <v>0</v>
      </c>
      <c r="L227" s="127"/>
      <c r="M227" s="132"/>
      <c r="P227" s="133">
        <f>SUM(P228:P244)</f>
        <v>0</v>
      </c>
      <c r="R227" s="133">
        <f>SUM(R228:R244)</f>
        <v>4001.5987500800002</v>
      </c>
      <c r="T227" s="134">
        <f>SUM(T228:T244)</f>
        <v>0</v>
      </c>
      <c r="AR227" s="128" t="s">
        <v>80</v>
      </c>
      <c r="AT227" s="135" t="s">
        <v>71</v>
      </c>
      <c r="AU227" s="135" t="s">
        <v>80</v>
      </c>
      <c r="AY227" s="128" t="s">
        <v>207</v>
      </c>
      <c r="BK227" s="136">
        <f>SUM(BK228:BK244)</f>
        <v>0</v>
      </c>
    </row>
    <row r="228" spans="2:65" s="1" customFormat="1" ht="24.15" customHeight="1" x14ac:dyDescent="0.2">
      <c r="B228" s="137"/>
      <c r="C228" s="138" t="s">
        <v>413</v>
      </c>
      <c r="D228" s="138" t="s">
        <v>208</v>
      </c>
      <c r="E228" s="139" t="s">
        <v>2981</v>
      </c>
      <c r="F228" s="140" t="s">
        <v>2982</v>
      </c>
      <c r="G228" s="141" t="s">
        <v>269</v>
      </c>
      <c r="H228" s="142">
        <v>188.6</v>
      </c>
      <c r="I228" s="143"/>
      <c r="J228" s="144">
        <f>ROUND(I228*H228,2)</f>
        <v>0</v>
      </c>
      <c r="K228" s="145"/>
      <c r="L228" s="32"/>
      <c r="M228" s="146" t="s">
        <v>1</v>
      </c>
      <c r="N228" s="147" t="s">
        <v>38</v>
      </c>
      <c r="P228" s="148">
        <f>O228*H228</f>
        <v>0</v>
      </c>
      <c r="Q228" s="148">
        <v>0</v>
      </c>
      <c r="R228" s="148">
        <f>Q228*H228</f>
        <v>0</v>
      </c>
      <c r="S228" s="148">
        <v>0</v>
      </c>
      <c r="T228" s="149">
        <f>S228*H228</f>
        <v>0</v>
      </c>
      <c r="AR228" s="150" t="s">
        <v>236</v>
      </c>
      <c r="AT228" s="150" t="s">
        <v>208</v>
      </c>
      <c r="AU228" s="150" t="s">
        <v>91</v>
      </c>
      <c r="AY228" s="17" t="s">
        <v>207</v>
      </c>
      <c r="BE228" s="151">
        <f>IF(N228="základná",J228,0)</f>
        <v>0</v>
      </c>
      <c r="BF228" s="151">
        <f>IF(N228="znížená",J228,0)</f>
        <v>0</v>
      </c>
      <c r="BG228" s="151">
        <f>IF(N228="zákl. prenesená",J228,0)</f>
        <v>0</v>
      </c>
      <c r="BH228" s="151">
        <f>IF(N228="zníž. prenesená",J228,0)</f>
        <v>0</v>
      </c>
      <c r="BI228" s="151">
        <f>IF(N228="nulová",J228,0)</f>
        <v>0</v>
      </c>
      <c r="BJ228" s="17" t="s">
        <v>91</v>
      </c>
      <c r="BK228" s="151">
        <f>ROUND(I228*H228,2)</f>
        <v>0</v>
      </c>
      <c r="BL228" s="17" t="s">
        <v>236</v>
      </c>
      <c r="BM228" s="150" t="s">
        <v>3189</v>
      </c>
    </row>
    <row r="229" spans="2:65" s="11" customFormat="1" ht="20.399999999999999" x14ac:dyDescent="0.2">
      <c r="B229" s="152"/>
      <c r="D229" s="153" t="s">
        <v>214</v>
      </c>
      <c r="E229" s="154" t="s">
        <v>1</v>
      </c>
      <c r="F229" s="155" t="s">
        <v>3190</v>
      </c>
      <c r="H229" s="156">
        <v>188.6</v>
      </c>
      <c r="I229" s="157"/>
      <c r="L229" s="152"/>
      <c r="M229" s="158"/>
      <c r="T229" s="159"/>
      <c r="AT229" s="154" t="s">
        <v>214</v>
      </c>
      <c r="AU229" s="154" t="s">
        <v>91</v>
      </c>
      <c r="AV229" s="11" t="s">
        <v>91</v>
      </c>
      <c r="AW229" s="11" t="s">
        <v>29</v>
      </c>
      <c r="AX229" s="11" t="s">
        <v>80</v>
      </c>
      <c r="AY229" s="154" t="s">
        <v>207</v>
      </c>
    </row>
    <row r="230" spans="2:65" s="1" customFormat="1" ht="24.15" customHeight="1" x14ac:dyDescent="0.2">
      <c r="B230" s="137"/>
      <c r="C230" s="138" t="s">
        <v>430</v>
      </c>
      <c r="D230" s="196" t="s">
        <v>208</v>
      </c>
      <c r="E230" s="139" t="s">
        <v>812</v>
      </c>
      <c r="F230" s="140" t="s">
        <v>813</v>
      </c>
      <c r="G230" s="141" t="s">
        <v>235</v>
      </c>
      <c r="H230" s="142">
        <v>3527.165</v>
      </c>
      <c r="I230" s="143"/>
      <c r="J230" s="144">
        <f>ROUND(I230*H230,2)</f>
        <v>0</v>
      </c>
      <c r="K230" s="145"/>
      <c r="L230" s="32"/>
      <c r="M230" s="146" t="s">
        <v>1</v>
      </c>
      <c r="N230" s="147" t="s">
        <v>38</v>
      </c>
      <c r="P230" s="148">
        <f>O230*H230</f>
        <v>0</v>
      </c>
      <c r="Q230" s="148">
        <v>0.46</v>
      </c>
      <c r="R230" s="148">
        <f>Q230*H230</f>
        <v>1622.4959000000001</v>
      </c>
      <c r="S230" s="148">
        <v>0</v>
      </c>
      <c r="T230" s="149">
        <f>S230*H230</f>
        <v>0</v>
      </c>
      <c r="AR230" s="150" t="s">
        <v>236</v>
      </c>
      <c r="AT230" s="150" t="s">
        <v>208</v>
      </c>
      <c r="AU230" s="150" t="s">
        <v>91</v>
      </c>
      <c r="AY230" s="17" t="s">
        <v>207</v>
      </c>
      <c r="BE230" s="151">
        <f>IF(N230="základná",J230,0)</f>
        <v>0</v>
      </c>
      <c r="BF230" s="151">
        <f>IF(N230="znížená",J230,0)</f>
        <v>0</v>
      </c>
      <c r="BG230" s="151">
        <f>IF(N230="zákl. prenesená",J230,0)</f>
        <v>0</v>
      </c>
      <c r="BH230" s="151">
        <f>IF(N230="zníž. prenesená",J230,0)</f>
        <v>0</v>
      </c>
      <c r="BI230" s="151">
        <f>IF(N230="nulová",J230,0)</f>
        <v>0</v>
      </c>
      <c r="BJ230" s="17" t="s">
        <v>91</v>
      </c>
      <c r="BK230" s="151">
        <f>ROUND(I230*H230,2)</f>
        <v>0</v>
      </c>
      <c r="BL230" s="17" t="s">
        <v>236</v>
      </c>
      <c r="BM230" s="150" t="s">
        <v>3191</v>
      </c>
    </row>
    <row r="231" spans="2:65" s="11" customFormat="1" x14ac:dyDescent="0.2">
      <c r="B231" s="152"/>
      <c r="D231" s="153" t="s">
        <v>214</v>
      </c>
      <c r="E231" s="154" t="s">
        <v>1</v>
      </c>
      <c r="F231" s="155" t="s">
        <v>3192</v>
      </c>
      <c r="H231" s="156">
        <v>3067.1</v>
      </c>
      <c r="I231" s="157"/>
      <c r="L231" s="152"/>
      <c r="M231" s="158"/>
      <c r="T231" s="159"/>
      <c r="AT231" s="154" t="s">
        <v>214</v>
      </c>
      <c r="AU231" s="154" t="s">
        <v>91</v>
      </c>
      <c r="AV231" s="11" t="s">
        <v>91</v>
      </c>
      <c r="AW231" s="11" t="s">
        <v>29</v>
      </c>
      <c r="AX231" s="11" t="s">
        <v>80</v>
      </c>
      <c r="AY231" s="154" t="s">
        <v>207</v>
      </c>
    </row>
    <row r="232" spans="2:65" s="11" customFormat="1" x14ac:dyDescent="0.2">
      <c r="B232" s="152"/>
      <c r="D232" s="153" t="s">
        <v>214</v>
      </c>
      <c r="F232" s="155" t="s">
        <v>3193</v>
      </c>
      <c r="H232" s="156">
        <v>3527.165</v>
      </c>
      <c r="I232" s="157"/>
      <c r="L232" s="152"/>
      <c r="M232" s="158"/>
      <c r="T232" s="159"/>
      <c r="AT232" s="154" t="s">
        <v>214</v>
      </c>
      <c r="AU232" s="154" t="s">
        <v>91</v>
      </c>
      <c r="AV232" s="11" t="s">
        <v>91</v>
      </c>
      <c r="AW232" s="11" t="s">
        <v>3</v>
      </c>
      <c r="AX232" s="11" t="s">
        <v>80</v>
      </c>
      <c r="AY232" s="154" t="s">
        <v>207</v>
      </c>
    </row>
    <row r="233" spans="2:65" s="1" customFormat="1" ht="37.799999999999997" customHeight="1" x14ac:dyDescent="0.2">
      <c r="B233" s="137"/>
      <c r="C233" s="138" t="s">
        <v>436</v>
      </c>
      <c r="D233" s="196" t="s">
        <v>208</v>
      </c>
      <c r="E233" s="139" t="s">
        <v>2989</v>
      </c>
      <c r="F233" s="140" t="s">
        <v>2990</v>
      </c>
      <c r="G233" s="141" t="s">
        <v>235</v>
      </c>
      <c r="H233" s="142">
        <v>3312.4679999999998</v>
      </c>
      <c r="I233" s="143"/>
      <c r="J233" s="144">
        <f>ROUND(I233*H233,2)</f>
        <v>0</v>
      </c>
      <c r="K233" s="145"/>
      <c r="L233" s="32"/>
      <c r="M233" s="146" t="s">
        <v>1</v>
      </c>
      <c r="N233" s="147" t="s">
        <v>38</v>
      </c>
      <c r="P233" s="148">
        <f>O233*H233</f>
        <v>0</v>
      </c>
      <c r="Q233" s="148">
        <v>0.42405999999999999</v>
      </c>
      <c r="R233" s="148">
        <f>Q233*H233</f>
        <v>1404.68518008</v>
      </c>
      <c r="S233" s="148">
        <v>0</v>
      </c>
      <c r="T233" s="149">
        <f>S233*H233</f>
        <v>0</v>
      </c>
      <c r="AR233" s="150" t="s">
        <v>236</v>
      </c>
      <c r="AT233" s="150" t="s">
        <v>208</v>
      </c>
      <c r="AU233" s="150" t="s">
        <v>91</v>
      </c>
      <c r="AY233" s="17" t="s">
        <v>207</v>
      </c>
      <c r="BE233" s="151">
        <f>IF(N233="základná",J233,0)</f>
        <v>0</v>
      </c>
      <c r="BF233" s="151">
        <f>IF(N233="znížená",J233,0)</f>
        <v>0</v>
      </c>
      <c r="BG233" s="151">
        <f>IF(N233="zákl. prenesená",J233,0)</f>
        <v>0</v>
      </c>
      <c r="BH233" s="151">
        <f>IF(N233="zníž. prenesená",J233,0)</f>
        <v>0</v>
      </c>
      <c r="BI233" s="151">
        <f>IF(N233="nulová",J233,0)</f>
        <v>0</v>
      </c>
      <c r="BJ233" s="17" t="s">
        <v>91</v>
      </c>
      <c r="BK233" s="151">
        <f>ROUND(I233*H233,2)</f>
        <v>0</v>
      </c>
      <c r="BL233" s="17" t="s">
        <v>236</v>
      </c>
      <c r="BM233" s="150" t="s">
        <v>3194</v>
      </c>
    </row>
    <row r="234" spans="2:65" s="11" customFormat="1" x14ac:dyDescent="0.2">
      <c r="B234" s="152"/>
      <c r="D234" s="153" t="s">
        <v>214</v>
      </c>
      <c r="E234" s="154" t="s">
        <v>1</v>
      </c>
      <c r="F234" s="155" t="s">
        <v>3192</v>
      </c>
      <c r="H234" s="156">
        <v>3067.1</v>
      </c>
      <c r="I234" s="157"/>
      <c r="L234" s="152"/>
      <c r="M234" s="158"/>
      <c r="T234" s="159"/>
      <c r="AT234" s="154" t="s">
        <v>214</v>
      </c>
      <c r="AU234" s="154" t="s">
        <v>91</v>
      </c>
      <c r="AV234" s="11" t="s">
        <v>91</v>
      </c>
      <c r="AW234" s="11" t="s">
        <v>29</v>
      </c>
      <c r="AX234" s="11" t="s">
        <v>80</v>
      </c>
      <c r="AY234" s="154" t="s">
        <v>207</v>
      </c>
    </row>
    <row r="235" spans="2:65" s="11" customFormat="1" x14ac:dyDescent="0.2">
      <c r="B235" s="152"/>
      <c r="D235" s="153" t="s">
        <v>214</v>
      </c>
      <c r="F235" s="155" t="s">
        <v>3195</v>
      </c>
      <c r="H235" s="156">
        <v>3312.4679999999998</v>
      </c>
      <c r="I235" s="157"/>
      <c r="L235" s="152"/>
      <c r="M235" s="158"/>
      <c r="T235" s="159"/>
      <c r="AT235" s="154" t="s">
        <v>214</v>
      </c>
      <c r="AU235" s="154" t="s">
        <v>91</v>
      </c>
      <c r="AV235" s="11" t="s">
        <v>91</v>
      </c>
      <c r="AW235" s="11" t="s">
        <v>3</v>
      </c>
      <c r="AX235" s="11" t="s">
        <v>80</v>
      </c>
      <c r="AY235" s="154" t="s">
        <v>207</v>
      </c>
    </row>
    <row r="236" spans="2:65" s="1" customFormat="1" ht="33" customHeight="1" x14ac:dyDescent="0.2">
      <c r="B236" s="137"/>
      <c r="C236" s="138" t="s">
        <v>442</v>
      </c>
      <c r="D236" s="196" t="s">
        <v>208</v>
      </c>
      <c r="E236" s="139" t="s">
        <v>829</v>
      </c>
      <c r="F236" s="140" t="s">
        <v>830</v>
      </c>
      <c r="G236" s="141" t="s">
        <v>235</v>
      </c>
      <c r="H236" s="142">
        <v>3067.1</v>
      </c>
      <c r="I236" s="143"/>
      <c r="J236" s="144">
        <f>ROUND(I236*H236,2)</f>
        <v>0</v>
      </c>
      <c r="K236" s="145"/>
      <c r="L236" s="32"/>
      <c r="M236" s="146" t="s">
        <v>1</v>
      </c>
      <c r="N236" s="147" t="s">
        <v>38</v>
      </c>
      <c r="P236" s="148">
        <f>O236*H236</f>
        <v>0</v>
      </c>
      <c r="Q236" s="148">
        <v>6.0099999999999997E-3</v>
      </c>
      <c r="R236" s="148">
        <f>Q236*H236</f>
        <v>18.433270999999998</v>
      </c>
      <c r="S236" s="148">
        <v>0</v>
      </c>
      <c r="T236" s="149">
        <f>S236*H236</f>
        <v>0</v>
      </c>
      <c r="AR236" s="150" t="s">
        <v>236</v>
      </c>
      <c r="AT236" s="150" t="s">
        <v>208</v>
      </c>
      <c r="AU236" s="150" t="s">
        <v>91</v>
      </c>
      <c r="AY236" s="17" t="s">
        <v>207</v>
      </c>
      <c r="BE236" s="151">
        <f>IF(N236="základná",J236,0)</f>
        <v>0</v>
      </c>
      <c r="BF236" s="151">
        <f>IF(N236="znížená",J236,0)</f>
        <v>0</v>
      </c>
      <c r="BG236" s="151">
        <f>IF(N236="zákl. prenesená",J236,0)</f>
        <v>0</v>
      </c>
      <c r="BH236" s="151">
        <f>IF(N236="zníž. prenesená",J236,0)</f>
        <v>0</v>
      </c>
      <c r="BI236" s="151">
        <f>IF(N236="nulová",J236,0)</f>
        <v>0</v>
      </c>
      <c r="BJ236" s="17" t="s">
        <v>91</v>
      </c>
      <c r="BK236" s="151">
        <f>ROUND(I236*H236,2)</f>
        <v>0</v>
      </c>
      <c r="BL236" s="17" t="s">
        <v>236</v>
      </c>
      <c r="BM236" s="150" t="s">
        <v>3196</v>
      </c>
    </row>
    <row r="237" spans="2:65" s="11" customFormat="1" x14ac:dyDescent="0.2">
      <c r="B237" s="152"/>
      <c r="D237" s="153" t="s">
        <v>214</v>
      </c>
      <c r="E237" s="154" t="s">
        <v>1</v>
      </c>
      <c r="F237" s="155" t="s">
        <v>3192</v>
      </c>
      <c r="H237" s="156">
        <v>3067.1</v>
      </c>
      <c r="I237" s="157"/>
      <c r="L237" s="152"/>
      <c r="M237" s="158"/>
      <c r="T237" s="159"/>
      <c r="AT237" s="154" t="s">
        <v>214</v>
      </c>
      <c r="AU237" s="154" t="s">
        <v>91</v>
      </c>
      <c r="AV237" s="11" t="s">
        <v>91</v>
      </c>
      <c r="AW237" s="11" t="s">
        <v>29</v>
      </c>
      <c r="AX237" s="11" t="s">
        <v>80</v>
      </c>
      <c r="AY237" s="154" t="s">
        <v>207</v>
      </c>
    </row>
    <row r="238" spans="2:65" s="1" customFormat="1" ht="33" customHeight="1" x14ac:dyDescent="0.2">
      <c r="B238" s="137"/>
      <c r="C238" s="138" t="s">
        <v>451</v>
      </c>
      <c r="D238" s="196" t="s">
        <v>208</v>
      </c>
      <c r="E238" s="139" t="s">
        <v>832</v>
      </c>
      <c r="F238" s="140" t="s">
        <v>833</v>
      </c>
      <c r="G238" s="141" t="s">
        <v>235</v>
      </c>
      <c r="H238" s="142">
        <v>3067.1</v>
      </c>
      <c r="I238" s="143"/>
      <c r="J238" s="144">
        <f>ROUND(I238*H238,2)</f>
        <v>0</v>
      </c>
      <c r="K238" s="145"/>
      <c r="L238" s="32"/>
      <c r="M238" s="146" t="s">
        <v>1</v>
      </c>
      <c r="N238" s="147" t="s">
        <v>38</v>
      </c>
      <c r="P238" s="148">
        <f>O238*H238</f>
        <v>0</v>
      </c>
      <c r="Q238" s="148">
        <v>5.1000000000000004E-4</v>
      </c>
      <c r="R238" s="148">
        <f>Q238*H238</f>
        <v>1.5642210000000001</v>
      </c>
      <c r="S238" s="148">
        <v>0</v>
      </c>
      <c r="T238" s="149">
        <f>S238*H238</f>
        <v>0</v>
      </c>
      <c r="AR238" s="150" t="s">
        <v>236</v>
      </c>
      <c r="AT238" s="150" t="s">
        <v>208</v>
      </c>
      <c r="AU238" s="150" t="s">
        <v>91</v>
      </c>
      <c r="AY238" s="17" t="s">
        <v>207</v>
      </c>
      <c r="BE238" s="151">
        <f>IF(N238="základná",J238,0)</f>
        <v>0</v>
      </c>
      <c r="BF238" s="151">
        <f>IF(N238="znížená",J238,0)</f>
        <v>0</v>
      </c>
      <c r="BG238" s="151">
        <f>IF(N238="zákl. prenesená",J238,0)</f>
        <v>0</v>
      </c>
      <c r="BH238" s="151">
        <f>IF(N238="zníž. prenesená",J238,0)</f>
        <v>0</v>
      </c>
      <c r="BI238" s="151">
        <f>IF(N238="nulová",J238,0)</f>
        <v>0</v>
      </c>
      <c r="BJ238" s="17" t="s">
        <v>91</v>
      </c>
      <c r="BK238" s="151">
        <f>ROUND(I238*H238,2)</f>
        <v>0</v>
      </c>
      <c r="BL238" s="17" t="s">
        <v>236</v>
      </c>
      <c r="BM238" s="150" t="s">
        <v>3197</v>
      </c>
    </row>
    <row r="239" spans="2:65" s="1" customFormat="1" ht="19.2" x14ac:dyDescent="0.2">
      <c r="B239" s="32"/>
      <c r="D239" s="153" t="s">
        <v>220</v>
      </c>
      <c r="F239" s="160" t="s">
        <v>835</v>
      </c>
      <c r="I239" s="161"/>
      <c r="L239" s="32"/>
      <c r="M239" s="162"/>
      <c r="T239" s="59"/>
      <c r="AT239" s="17" t="s">
        <v>220</v>
      </c>
      <c r="AU239" s="17" t="s">
        <v>91</v>
      </c>
    </row>
    <row r="240" spans="2:65" s="11" customFormat="1" x14ac:dyDescent="0.2">
      <c r="B240" s="152"/>
      <c r="D240" s="153" t="s">
        <v>214</v>
      </c>
      <c r="E240" s="154" t="s">
        <v>1</v>
      </c>
      <c r="F240" s="155" t="s">
        <v>3192</v>
      </c>
      <c r="H240" s="156">
        <v>3067.1</v>
      </c>
      <c r="I240" s="157"/>
      <c r="L240" s="152"/>
      <c r="M240" s="158"/>
      <c r="T240" s="159"/>
      <c r="AT240" s="154" t="s">
        <v>214</v>
      </c>
      <c r="AU240" s="154" t="s">
        <v>91</v>
      </c>
      <c r="AV240" s="11" t="s">
        <v>91</v>
      </c>
      <c r="AW240" s="11" t="s">
        <v>29</v>
      </c>
      <c r="AX240" s="11" t="s">
        <v>80</v>
      </c>
      <c r="AY240" s="154" t="s">
        <v>207</v>
      </c>
    </row>
    <row r="241" spans="2:65" s="1" customFormat="1" ht="33" customHeight="1" x14ac:dyDescent="0.2">
      <c r="B241" s="137"/>
      <c r="C241" s="138" t="s">
        <v>455</v>
      </c>
      <c r="D241" s="196" t="s">
        <v>208</v>
      </c>
      <c r="E241" s="139" t="s">
        <v>2996</v>
      </c>
      <c r="F241" s="140" t="s">
        <v>2997</v>
      </c>
      <c r="G241" s="141" t="s">
        <v>235</v>
      </c>
      <c r="H241" s="142">
        <v>3067.1</v>
      </c>
      <c r="I241" s="143"/>
      <c r="J241" s="144">
        <f>ROUND(I241*H241,2)</f>
        <v>0</v>
      </c>
      <c r="K241" s="145"/>
      <c r="L241" s="32"/>
      <c r="M241" s="146" t="s">
        <v>1</v>
      </c>
      <c r="N241" s="147" t="s">
        <v>38</v>
      </c>
      <c r="P241" s="148">
        <f>O241*H241</f>
        <v>0</v>
      </c>
      <c r="Q241" s="148">
        <v>0.12966</v>
      </c>
      <c r="R241" s="148">
        <f>Q241*H241</f>
        <v>397.68018599999999</v>
      </c>
      <c r="S241" s="148">
        <v>0</v>
      </c>
      <c r="T241" s="149">
        <f>S241*H241</f>
        <v>0</v>
      </c>
      <c r="AR241" s="150" t="s">
        <v>236</v>
      </c>
      <c r="AT241" s="150" t="s">
        <v>208</v>
      </c>
      <c r="AU241" s="150" t="s">
        <v>91</v>
      </c>
      <c r="AY241" s="17" t="s">
        <v>207</v>
      </c>
      <c r="BE241" s="151">
        <f>IF(N241="základná",J241,0)</f>
        <v>0</v>
      </c>
      <c r="BF241" s="151">
        <f>IF(N241="znížená",J241,0)</f>
        <v>0</v>
      </c>
      <c r="BG241" s="151">
        <f>IF(N241="zákl. prenesená",J241,0)</f>
        <v>0</v>
      </c>
      <c r="BH241" s="151">
        <f>IF(N241="zníž. prenesená",J241,0)</f>
        <v>0</v>
      </c>
      <c r="BI241" s="151">
        <f>IF(N241="nulová",J241,0)</f>
        <v>0</v>
      </c>
      <c r="BJ241" s="17" t="s">
        <v>91</v>
      </c>
      <c r="BK241" s="151">
        <f>ROUND(I241*H241,2)</f>
        <v>0</v>
      </c>
      <c r="BL241" s="17" t="s">
        <v>236</v>
      </c>
      <c r="BM241" s="150" t="s">
        <v>3198</v>
      </c>
    </row>
    <row r="242" spans="2:65" s="11" customFormat="1" x14ac:dyDescent="0.2">
      <c r="B242" s="152"/>
      <c r="D242" s="153" t="s">
        <v>214</v>
      </c>
      <c r="E242" s="154" t="s">
        <v>1</v>
      </c>
      <c r="F242" s="155" t="s">
        <v>3199</v>
      </c>
      <c r="H242" s="156">
        <v>3067.1</v>
      </c>
      <c r="I242" s="157"/>
      <c r="L242" s="152"/>
      <c r="M242" s="158"/>
      <c r="T242" s="159"/>
      <c r="AT242" s="154" t="s">
        <v>214</v>
      </c>
      <c r="AU242" s="154" t="s">
        <v>91</v>
      </c>
      <c r="AV242" s="11" t="s">
        <v>91</v>
      </c>
      <c r="AW242" s="11" t="s">
        <v>29</v>
      </c>
      <c r="AX242" s="11" t="s">
        <v>80</v>
      </c>
      <c r="AY242" s="154" t="s">
        <v>207</v>
      </c>
    </row>
    <row r="243" spans="2:65" s="1" customFormat="1" ht="33" customHeight="1" x14ac:dyDescent="0.2">
      <c r="B243" s="137"/>
      <c r="C243" s="138" t="s">
        <v>461</v>
      </c>
      <c r="D243" s="196" t="s">
        <v>208</v>
      </c>
      <c r="E243" s="139" t="s">
        <v>2999</v>
      </c>
      <c r="F243" s="140" t="s">
        <v>3000</v>
      </c>
      <c r="G243" s="141" t="s">
        <v>235</v>
      </c>
      <c r="H243" s="142">
        <v>3067.1</v>
      </c>
      <c r="I243" s="143"/>
      <c r="J243" s="144">
        <f>ROUND(I243*H243,2)</f>
        <v>0</v>
      </c>
      <c r="K243" s="145"/>
      <c r="L243" s="32"/>
      <c r="M243" s="146" t="s">
        <v>1</v>
      </c>
      <c r="N243" s="147" t="s">
        <v>38</v>
      </c>
      <c r="P243" s="148">
        <f>O243*H243</f>
        <v>0</v>
      </c>
      <c r="Q243" s="148">
        <v>0.18151999999999999</v>
      </c>
      <c r="R243" s="148">
        <f>Q243*H243</f>
        <v>556.73999199999992</v>
      </c>
      <c r="S243" s="148">
        <v>0</v>
      </c>
      <c r="T243" s="149">
        <f>S243*H243</f>
        <v>0</v>
      </c>
      <c r="AR243" s="150" t="s">
        <v>236</v>
      </c>
      <c r="AT243" s="150" t="s">
        <v>208</v>
      </c>
      <c r="AU243" s="150" t="s">
        <v>91</v>
      </c>
      <c r="AY243" s="17" t="s">
        <v>207</v>
      </c>
      <c r="BE243" s="151">
        <f>IF(N243="základná",J243,0)</f>
        <v>0</v>
      </c>
      <c r="BF243" s="151">
        <f>IF(N243="znížená",J243,0)</f>
        <v>0</v>
      </c>
      <c r="BG243" s="151">
        <f>IF(N243="zákl. prenesená",J243,0)</f>
        <v>0</v>
      </c>
      <c r="BH243" s="151">
        <f>IF(N243="zníž. prenesená",J243,0)</f>
        <v>0</v>
      </c>
      <c r="BI243" s="151">
        <f>IF(N243="nulová",J243,0)</f>
        <v>0</v>
      </c>
      <c r="BJ243" s="17" t="s">
        <v>91</v>
      </c>
      <c r="BK243" s="151">
        <f>ROUND(I243*H243,2)</f>
        <v>0</v>
      </c>
      <c r="BL243" s="17" t="s">
        <v>236</v>
      </c>
      <c r="BM243" s="150" t="s">
        <v>3200</v>
      </c>
    </row>
    <row r="244" spans="2:65" s="11" customFormat="1" x14ac:dyDescent="0.2">
      <c r="B244" s="152"/>
      <c r="D244" s="153" t="s">
        <v>214</v>
      </c>
      <c r="E244" s="154" t="s">
        <v>1</v>
      </c>
      <c r="F244" s="155" t="s">
        <v>3199</v>
      </c>
      <c r="H244" s="156">
        <v>3067.1</v>
      </c>
      <c r="I244" s="157"/>
      <c r="L244" s="152"/>
      <c r="M244" s="158"/>
      <c r="T244" s="159"/>
      <c r="AT244" s="154" t="s">
        <v>214</v>
      </c>
      <c r="AU244" s="154" t="s">
        <v>91</v>
      </c>
      <c r="AV244" s="11" t="s">
        <v>91</v>
      </c>
      <c r="AW244" s="11" t="s">
        <v>29</v>
      </c>
      <c r="AX244" s="11" t="s">
        <v>80</v>
      </c>
      <c r="AY244" s="154" t="s">
        <v>207</v>
      </c>
    </row>
    <row r="245" spans="2:65" s="10" customFormat="1" ht="22.8" customHeight="1" x14ac:dyDescent="0.25">
      <c r="B245" s="127"/>
      <c r="D245" s="128" t="s">
        <v>71</v>
      </c>
      <c r="E245" s="170" t="s">
        <v>324</v>
      </c>
      <c r="F245" s="170" t="s">
        <v>472</v>
      </c>
      <c r="I245" s="130"/>
      <c r="J245" s="171">
        <f>BK245</f>
        <v>0</v>
      </c>
      <c r="L245" s="127"/>
      <c r="M245" s="132"/>
      <c r="P245" s="133">
        <f>SUM(P246:P262)</f>
        <v>0</v>
      </c>
      <c r="R245" s="133">
        <f>SUM(R246:R262)</f>
        <v>144.174475</v>
      </c>
      <c r="T245" s="134">
        <f>SUM(T246:T262)</f>
        <v>0</v>
      </c>
      <c r="AR245" s="128" t="s">
        <v>80</v>
      </c>
      <c r="AT245" s="135" t="s">
        <v>71</v>
      </c>
      <c r="AU245" s="135" t="s">
        <v>80</v>
      </c>
      <c r="AY245" s="128" t="s">
        <v>207</v>
      </c>
      <c r="BK245" s="136">
        <f>SUM(BK246:BK262)</f>
        <v>0</v>
      </c>
    </row>
    <row r="246" spans="2:65" s="1" customFormat="1" ht="24.15" customHeight="1" x14ac:dyDescent="0.2">
      <c r="B246" s="137"/>
      <c r="C246" s="138" t="s">
        <v>466</v>
      </c>
      <c r="D246" s="138" t="s">
        <v>208</v>
      </c>
      <c r="E246" s="139" t="s">
        <v>2154</v>
      </c>
      <c r="F246" s="140" t="s">
        <v>3201</v>
      </c>
      <c r="G246" s="141" t="s">
        <v>410</v>
      </c>
      <c r="H246" s="142">
        <v>88.5</v>
      </c>
      <c r="I246" s="143"/>
      <c r="J246" s="144">
        <f>ROUND(I246*H246,2)</f>
        <v>0</v>
      </c>
      <c r="K246" s="145"/>
      <c r="L246" s="32"/>
      <c r="M246" s="146" t="s">
        <v>1</v>
      </c>
      <c r="N246" s="147" t="s">
        <v>38</v>
      </c>
      <c r="P246" s="148">
        <f>O246*H246</f>
        <v>0</v>
      </c>
      <c r="Q246" s="148">
        <v>0.11254</v>
      </c>
      <c r="R246" s="148">
        <f>Q246*H246</f>
        <v>9.9597899999999999</v>
      </c>
      <c r="S246" s="148">
        <v>0</v>
      </c>
      <c r="T246" s="149">
        <f>S246*H246</f>
        <v>0</v>
      </c>
      <c r="AR246" s="150" t="s">
        <v>236</v>
      </c>
      <c r="AT246" s="150" t="s">
        <v>208</v>
      </c>
      <c r="AU246" s="150" t="s">
        <v>91</v>
      </c>
      <c r="AY246" s="17" t="s">
        <v>207</v>
      </c>
      <c r="BE246" s="151">
        <f>IF(N246="základná",J246,0)</f>
        <v>0</v>
      </c>
      <c r="BF246" s="151">
        <f>IF(N246="znížená",J246,0)</f>
        <v>0</v>
      </c>
      <c r="BG246" s="151">
        <f>IF(N246="zákl. prenesená",J246,0)</f>
        <v>0</v>
      </c>
      <c r="BH246" s="151">
        <f>IF(N246="zníž. prenesená",J246,0)</f>
        <v>0</v>
      </c>
      <c r="BI246" s="151">
        <f>IF(N246="nulová",J246,0)</f>
        <v>0</v>
      </c>
      <c r="BJ246" s="17" t="s">
        <v>91</v>
      </c>
      <c r="BK246" s="151">
        <f>ROUND(I246*H246,2)</f>
        <v>0</v>
      </c>
      <c r="BL246" s="17" t="s">
        <v>236</v>
      </c>
      <c r="BM246" s="150" t="s">
        <v>3202</v>
      </c>
    </row>
    <row r="247" spans="2:65" s="11" customFormat="1" x14ac:dyDescent="0.2">
      <c r="B247" s="152"/>
      <c r="D247" s="153" t="s">
        <v>214</v>
      </c>
      <c r="E247" s="154" t="s">
        <v>1</v>
      </c>
      <c r="F247" s="155" t="s">
        <v>3203</v>
      </c>
      <c r="H247" s="156">
        <v>88.5</v>
      </c>
      <c r="I247" s="157"/>
      <c r="L247" s="152"/>
      <c r="M247" s="158"/>
      <c r="T247" s="159"/>
      <c r="AT247" s="154" t="s">
        <v>214</v>
      </c>
      <c r="AU247" s="154" t="s">
        <v>91</v>
      </c>
      <c r="AV247" s="11" t="s">
        <v>91</v>
      </c>
      <c r="AW247" s="11" t="s">
        <v>29</v>
      </c>
      <c r="AX247" s="11" t="s">
        <v>80</v>
      </c>
      <c r="AY247" s="154" t="s">
        <v>207</v>
      </c>
    </row>
    <row r="248" spans="2:65" s="1" customFormat="1" ht="37.799999999999997" customHeight="1" x14ac:dyDescent="0.2">
      <c r="B248" s="137"/>
      <c r="C248" s="138" t="s">
        <v>473</v>
      </c>
      <c r="D248" s="138" t="s">
        <v>208</v>
      </c>
      <c r="E248" s="139" t="s">
        <v>3204</v>
      </c>
      <c r="F248" s="140" t="s">
        <v>3205</v>
      </c>
      <c r="G248" s="141" t="s">
        <v>410</v>
      </c>
      <c r="H248" s="142">
        <v>113</v>
      </c>
      <c r="I248" s="143"/>
      <c r="J248" s="144">
        <f>ROUND(I248*H248,2)</f>
        <v>0</v>
      </c>
      <c r="K248" s="145"/>
      <c r="L248" s="32"/>
      <c r="M248" s="146" t="s">
        <v>1</v>
      </c>
      <c r="N248" s="147" t="s">
        <v>38</v>
      </c>
      <c r="P248" s="148">
        <f>O248*H248</f>
        <v>0</v>
      </c>
      <c r="Q248" s="148">
        <v>0</v>
      </c>
      <c r="R248" s="148">
        <f>Q248*H248</f>
        <v>0</v>
      </c>
      <c r="S248" s="148">
        <v>0</v>
      </c>
      <c r="T248" s="149">
        <f>S248*H248</f>
        <v>0</v>
      </c>
      <c r="AR248" s="150" t="s">
        <v>236</v>
      </c>
      <c r="AT248" s="150" t="s">
        <v>208</v>
      </c>
      <c r="AU248" s="150" t="s">
        <v>91</v>
      </c>
      <c r="AY248" s="17" t="s">
        <v>207</v>
      </c>
      <c r="BE248" s="151">
        <f>IF(N248="základná",J248,0)</f>
        <v>0</v>
      </c>
      <c r="BF248" s="151">
        <f>IF(N248="znížená",J248,0)</f>
        <v>0</v>
      </c>
      <c r="BG248" s="151">
        <f>IF(N248="zákl. prenesená",J248,0)</f>
        <v>0</v>
      </c>
      <c r="BH248" s="151">
        <f>IF(N248="zníž. prenesená",J248,0)</f>
        <v>0</v>
      </c>
      <c r="BI248" s="151">
        <f>IF(N248="nulová",J248,0)</f>
        <v>0</v>
      </c>
      <c r="BJ248" s="17" t="s">
        <v>91</v>
      </c>
      <c r="BK248" s="151">
        <f>ROUND(I248*H248,2)</f>
        <v>0</v>
      </c>
      <c r="BL248" s="17" t="s">
        <v>236</v>
      </c>
      <c r="BM248" s="150" t="s">
        <v>3206</v>
      </c>
    </row>
    <row r="249" spans="2:65" s="11" customFormat="1" x14ac:dyDescent="0.2">
      <c r="B249" s="152"/>
      <c r="D249" s="153" t="s">
        <v>214</v>
      </c>
      <c r="E249" s="154" t="s">
        <v>1</v>
      </c>
      <c r="F249" s="155" t="s">
        <v>3207</v>
      </c>
      <c r="H249" s="156">
        <v>113</v>
      </c>
      <c r="I249" s="157"/>
      <c r="L249" s="152"/>
      <c r="M249" s="158"/>
      <c r="T249" s="159"/>
      <c r="AT249" s="154" t="s">
        <v>214</v>
      </c>
      <c r="AU249" s="154" t="s">
        <v>91</v>
      </c>
      <c r="AV249" s="11" t="s">
        <v>91</v>
      </c>
      <c r="AW249" s="11" t="s">
        <v>29</v>
      </c>
      <c r="AX249" s="11" t="s">
        <v>80</v>
      </c>
      <c r="AY249" s="154" t="s">
        <v>207</v>
      </c>
    </row>
    <row r="250" spans="2:65" s="1" customFormat="1" ht="24.15" customHeight="1" x14ac:dyDescent="0.2">
      <c r="B250" s="137"/>
      <c r="C250" s="206" t="s">
        <v>479</v>
      </c>
      <c r="D250" s="206" t="s">
        <v>742</v>
      </c>
      <c r="E250" s="207" t="s">
        <v>3208</v>
      </c>
      <c r="F250" s="208" t="s">
        <v>3209</v>
      </c>
      <c r="G250" s="209" t="s">
        <v>410</v>
      </c>
      <c r="H250" s="210">
        <v>113</v>
      </c>
      <c r="I250" s="211"/>
      <c r="J250" s="212">
        <f>ROUND(I250*H250,2)</f>
        <v>0</v>
      </c>
      <c r="K250" s="213"/>
      <c r="L250" s="214"/>
      <c r="M250" s="215" t="s">
        <v>1</v>
      </c>
      <c r="N250" s="216" t="s">
        <v>38</v>
      </c>
      <c r="P250" s="148">
        <f>O250*H250</f>
        <v>0</v>
      </c>
      <c r="Q250" s="148">
        <v>5.1299999999999998E-2</v>
      </c>
      <c r="R250" s="148">
        <f>Q250*H250</f>
        <v>5.7968999999999999</v>
      </c>
      <c r="S250" s="148">
        <v>0</v>
      </c>
      <c r="T250" s="149">
        <f>S250*H250</f>
        <v>0</v>
      </c>
      <c r="AR250" s="150" t="s">
        <v>320</v>
      </c>
      <c r="AT250" s="150" t="s">
        <v>742</v>
      </c>
      <c r="AU250" s="150" t="s">
        <v>91</v>
      </c>
      <c r="AY250" s="17" t="s">
        <v>207</v>
      </c>
      <c r="BE250" s="151">
        <f>IF(N250="základná",J250,0)</f>
        <v>0</v>
      </c>
      <c r="BF250" s="151">
        <f>IF(N250="znížená",J250,0)</f>
        <v>0</v>
      </c>
      <c r="BG250" s="151">
        <f>IF(N250="zákl. prenesená",J250,0)</f>
        <v>0</v>
      </c>
      <c r="BH250" s="151">
        <f>IF(N250="zníž. prenesená",J250,0)</f>
        <v>0</v>
      </c>
      <c r="BI250" s="151">
        <f>IF(N250="nulová",J250,0)</f>
        <v>0</v>
      </c>
      <c r="BJ250" s="17" t="s">
        <v>91</v>
      </c>
      <c r="BK250" s="151">
        <f>ROUND(I250*H250,2)</f>
        <v>0</v>
      </c>
      <c r="BL250" s="17" t="s">
        <v>236</v>
      </c>
      <c r="BM250" s="150" t="s">
        <v>3210</v>
      </c>
    </row>
    <row r="251" spans="2:65" s="1" customFormat="1" ht="33" customHeight="1" x14ac:dyDescent="0.2">
      <c r="B251" s="137"/>
      <c r="C251" s="138" t="s">
        <v>486</v>
      </c>
      <c r="D251" s="138" t="s">
        <v>208</v>
      </c>
      <c r="E251" s="139" t="s">
        <v>3211</v>
      </c>
      <c r="F251" s="140" t="s">
        <v>3212</v>
      </c>
      <c r="G251" s="141" t="s">
        <v>410</v>
      </c>
      <c r="H251" s="142">
        <v>12</v>
      </c>
      <c r="I251" s="143"/>
      <c r="J251" s="144">
        <f>ROUND(I251*H251,2)</f>
        <v>0</v>
      </c>
      <c r="K251" s="145"/>
      <c r="L251" s="32"/>
      <c r="M251" s="146" t="s">
        <v>1</v>
      </c>
      <c r="N251" s="147" t="s">
        <v>38</v>
      </c>
      <c r="P251" s="148">
        <f>O251*H251</f>
        <v>0</v>
      </c>
      <c r="Q251" s="148">
        <v>6.3000000000000003E-4</v>
      </c>
      <c r="R251" s="148">
        <f>Q251*H251</f>
        <v>7.5600000000000007E-3</v>
      </c>
      <c r="S251" s="148">
        <v>0</v>
      </c>
      <c r="T251" s="149">
        <f>S251*H251</f>
        <v>0</v>
      </c>
      <c r="AR251" s="150" t="s">
        <v>236</v>
      </c>
      <c r="AT251" s="150" t="s">
        <v>208</v>
      </c>
      <c r="AU251" s="150" t="s">
        <v>91</v>
      </c>
      <c r="AY251" s="17" t="s">
        <v>207</v>
      </c>
      <c r="BE251" s="151">
        <f>IF(N251="základná",J251,0)</f>
        <v>0</v>
      </c>
      <c r="BF251" s="151">
        <f>IF(N251="znížená",J251,0)</f>
        <v>0</v>
      </c>
      <c r="BG251" s="151">
        <f>IF(N251="zákl. prenesená",J251,0)</f>
        <v>0</v>
      </c>
      <c r="BH251" s="151">
        <f>IF(N251="zníž. prenesená",J251,0)</f>
        <v>0</v>
      </c>
      <c r="BI251" s="151">
        <f>IF(N251="nulová",J251,0)</f>
        <v>0</v>
      </c>
      <c r="BJ251" s="17" t="s">
        <v>91</v>
      </c>
      <c r="BK251" s="151">
        <f>ROUND(I251*H251,2)</f>
        <v>0</v>
      </c>
      <c r="BL251" s="17" t="s">
        <v>236</v>
      </c>
      <c r="BM251" s="150" t="s">
        <v>3213</v>
      </c>
    </row>
    <row r="252" spans="2:65" s="11" customFormat="1" x14ac:dyDescent="0.2">
      <c r="B252" s="152"/>
      <c r="D252" s="153" t="s">
        <v>214</v>
      </c>
      <c r="E252" s="154" t="s">
        <v>1</v>
      </c>
      <c r="F252" s="155" t="s">
        <v>2217</v>
      </c>
      <c r="H252" s="156">
        <v>12</v>
      </c>
      <c r="I252" s="157"/>
      <c r="L252" s="152"/>
      <c r="M252" s="158"/>
      <c r="T252" s="159"/>
      <c r="AT252" s="154" t="s">
        <v>214</v>
      </c>
      <c r="AU252" s="154" t="s">
        <v>91</v>
      </c>
      <c r="AV252" s="11" t="s">
        <v>91</v>
      </c>
      <c r="AW252" s="11" t="s">
        <v>29</v>
      </c>
      <c r="AX252" s="11" t="s">
        <v>80</v>
      </c>
      <c r="AY252" s="154" t="s">
        <v>207</v>
      </c>
    </row>
    <row r="253" spans="2:65" s="1" customFormat="1" ht="24.15" customHeight="1" x14ac:dyDescent="0.2">
      <c r="B253" s="137"/>
      <c r="C253" s="206" t="s">
        <v>491</v>
      </c>
      <c r="D253" s="206" t="s">
        <v>742</v>
      </c>
      <c r="E253" s="207" t="s">
        <v>3214</v>
      </c>
      <c r="F253" s="208" t="s">
        <v>3215</v>
      </c>
      <c r="G253" s="209" t="s">
        <v>247</v>
      </c>
      <c r="H253" s="210">
        <v>3</v>
      </c>
      <c r="I253" s="211"/>
      <c r="J253" s="212">
        <f>ROUND(I253*H253,2)</f>
        <v>0</v>
      </c>
      <c r="K253" s="213"/>
      <c r="L253" s="214"/>
      <c r="M253" s="215" t="s">
        <v>1</v>
      </c>
      <c r="N253" s="216" t="s">
        <v>38</v>
      </c>
      <c r="P253" s="148">
        <f>O253*H253</f>
        <v>0</v>
      </c>
      <c r="Q253" s="148">
        <v>3.1579999999999999</v>
      </c>
      <c r="R253" s="148">
        <f>Q253*H253</f>
        <v>9.4740000000000002</v>
      </c>
      <c r="S253" s="148">
        <v>0</v>
      </c>
      <c r="T253" s="149">
        <f>S253*H253</f>
        <v>0</v>
      </c>
      <c r="AR253" s="150" t="s">
        <v>320</v>
      </c>
      <c r="AT253" s="150" t="s">
        <v>742</v>
      </c>
      <c r="AU253" s="150" t="s">
        <v>91</v>
      </c>
      <c r="AY253" s="17" t="s">
        <v>207</v>
      </c>
      <c r="BE253" s="151">
        <f>IF(N253="základná",J253,0)</f>
        <v>0</v>
      </c>
      <c r="BF253" s="151">
        <f>IF(N253="znížená",J253,0)</f>
        <v>0</v>
      </c>
      <c r="BG253" s="151">
        <f>IF(N253="zákl. prenesená",J253,0)</f>
        <v>0</v>
      </c>
      <c r="BH253" s="151">
        <f>IF(N253="zníž. prenesená",J253,0)</f>
        <v>0</v>
      </c>
      <c r="BI253" s="151">
        <f>IF(N253="nulová",J253,0)</f>
        <v>0</v>
      </c>
      <c r="BJ253" s="17" t="s">
        <v>91</v>
      </c>
      <c r="BK253" s="151">
        <f>ROUND(I253*H253,2)</f>
        <v>0</v>
      </c>
      <c r="BL253" s="17" t="s">
        <v>236</v>
      </c>
      <c r="BM253" s="150" t="s">
        <v>3216</v>
      </c>
    </row>
    <row r="254" spans="2:65" s="11" customFormat="1" x14ac:dyDescent="0.2">
      <c r="B254" s="152"/>
      <c r="D254" s="153" t="s">
        <v>214</v>
      </c>
      <c r="F254" s="155" t="s">
        <v>3217</v>
      </c>
      <c r="H254" s="156">
        <v>3</v>
      </c>
      <c r="I254" s="157"/>
      <c r="L254" s="152"/>
      <c r="M254" s="158"/>
      <c r="T254" s="159"/>
      <c r="AT254" s="154" t="s">
        <v>214</v>
      </c>
      <c r="AU254" s="154" t="s">
        <v>91</v>
      </c>
      <c r="AV254" s="11" t="s">
        <v>91</v>
      </c>
      <c r="AW254" s="11" t="s">
        <v>3</v>
      </c>
      <c r="AX254" s="11" t="s">
        <v>80</v>
      </c>
      <c r="AY254" s="154" t="s">
        <v>207</v>
      </c>
    </row>
    <row r="255" spans="2:65" s="1" customFormat="1" ht="33" customHeight="1" x14ac:dyDescent="0.2">
      <c r="B255" s="137"/>
      <c r="C255" s="138" t="s">
        <v>496</v>
      </c>
      <c r="D255" s="138" t="s">
        <v>208</v>
      </c>
      <c r="E255" s="139" t="s">
        <v>2432</v>
      </c>
      <c r="F255" s="140" t="s">
        <v>3024</v>
      </c>
      <c r="G255" s="141" t="s">
        <v>410</v>
      </c>
      <c r="H255" s="142">
        <v>428.1</v>
      </c>
      <c r="I255" s="143"/>
      <c r="J255" s="144">
        <f>ROUND(I255*H255,2)</f>
        <v>0</v>
      </c>
      <c r="K255" s="145"/>
      <c r="L255" s="32"/>
      <c r="M255" s="146" t="s">
        <v>1</v>
      </c>
      <c r="N255" s="147" t="s">
        <v>38</v>
      </c>
      <c r="P255" s="148">
        <f>O255*H255</f>
        <v>0</v>
      </c>
      <c r="Q255" s="148">
        <v>0.15814</v>
      </c>
      <c r="R255" s="148">
        <f>Q255*H255</f>
        <v>67.699734000000007</v>
      </c>
      <c r="S255" s="148">
        <v>0</v>
      </c>
      <c r="T255" s="149">
        <f>S255*H255</f>
        <v>0</v>
      </c>
      <c r="AR255" s="150" t="s">
        <v>236</v>
      </c>
      <c r="AT255" s="150" t="s">
        <v>208</v>
      </c>
      <c r="AU255" s="150" t="s">
        <v>91</v>
      </c>
      <c r="AY255" s="17" t="s">
        <v>207</v>
      </c>
      <c r="BE255" s="151">
        <f>IF(N255="základná",J255,0)</f>
        <v>0</v>
      </c>
      <c r="BF255" s="151">
        <f>IF(N255="znížená",J255,0)</f>
        <v>0</v>
      </c>
      <c r="BG255" s="151">
        <f>IF(N255="zákl. prenesená",J255,0)</f>
        <v>0</v>
      </c>
      <c r="BH255" s="151">
        <f>IF(N255="zníž. prenesená",J255,0)</f>
        <v>0</v>
      </c>
      <c r="BI255" s="151">
        <f>IF(N255="nulová",J255,0)</f>
        <v>0</v>
      </c>
      <c r="BJ255" s="17" t="s">
        <v>91</v>
      </c>
      <c r="BK255" s="151">
        <f>ROUND(I255*H255,2)</f>
        <v>0</v>
      </c>
      <c r="BL255" s="17" t="s">
        <v>236</v>
      </c>
      <c r="BM255" s="150" t="s">
        <v>3218</v>
      </c>
    </row>
    <row r="256" spans="2:65" s="11" customFormat="1" x14ac:dyDescent="0.2">
      <c r="B256" s="152"/>
      <c r="D256" s="153" t="s">
        <v>214</v>
      </c>
      <c r="E256" s="154" t="s">
        <v>1</v>
      </c>
      <c r="F256" s="155" t="s">
        <v>3219</v>
      </c>
      <c r="H256" s="156">
        <v>428.1</v>
      </c>
      <c r="I256" s="157"/>
      <c r="L256" s="152"/>
      <c r="M256" s="158"/>
      <c r="T256" s="159"/>
      <c r="AT256" s="154" t="s">
        <v>214</v>
      </c>
      <c r="AU256" s="154" t="s">
        <v>91</v>
      </c>
      <c r="AV256" s="11" t="s">
        <v>91</v>
      </c>
      <c r="AW256" s="11" t="s">
        <v>29</v>
      </c>
      <c r="AX256" s="11" t="s">
        <v>80</v>
      </c>
      <c r="AY256" s="154" t="s">
        <v>207</v>
      </c>
    </row>
    <row r="257" spans="2:65" s="1" customFormat="1" ht="16.5" customHeight="1" x14ac:dyDescent="0.2">
      <c r="B257" s="137"/>
      <c r="C257" s="206" t="s">
        <v>499</v>
      </c>
      <c r="D257" s="206" t="s">
        <v>742</v>
      </c>
      <c r="E257" s="207" t="s">
        <v>2180</v>
      </c>
      <c r="F257" s="208" t="s">
        <v>3027</v>
      </c>
      <c r="G257" s="209" t="s">
        <v>247</v>
      </c>
      <c r="H257" s="210">
        <v>432.38099999999997</v>
      </c>
      <c r="I257" s="211"/>
      <c r="J257" s="212">
        <f>ROUND(I257*H257,2)</f>
        <v>0</v>
      </c>
      <c r="K257" s="213"/>
      <c r="L257" s="214"/>
      <c r="M257" s="215" t="s">
        <v>1</v>
      </c>
      <c r="N257" s="216" t="s">
        <v>38</v>
      </c>
      <c r="P257" s="148">
        <f>O257*H257</f>
        <v>0</v>
      </c>
      <c r="Q257" s="148">
        <v>8.5000000000000006E-2</v>
      </c>
      <c r="R257" s="148">
        <f>Q257*H257</f>
        <v>36.752384999999997</v>
      </c>
      <c r="S257" s="148">
        <v>0</v>
      </c>
      <c r="T257" s="149">
        <f>S257*H257</f>
        <v>0</v>
      </c>
      <c r="AR257" s="150" t="s">
        <v>320</v>
      </c>
      <c r="AT257" s="150" t="s">
        <v>742</v>
      </c>
      <c r="AU257" s="150" t="s">
        <v>91</v>
      </c>
      <c r="AY257" s="17" t="s">
        <v>207</v>
      </c>
      <c r="BE257" s="151">
        <f>IF(N257="základná",J257,0)</f>
        <v>0</v>
      </c>
      <c r="BF257" s="151">
        <f>IF(N257="znížená",J257,0)</f>
        <v>0</v>
      </c>
      <c r="BG257" s="151">
        <f>IF(N257="zákl. prenesená",J257,0)</f>
        <v>0</v>
      </c>
      <c r="BH257" s="151">
        <f>IF(N257="zníž. prenesená",J257,0)</f>
        <v>0</v>
      </c>
      <c r="BI257" s="151">
        <f>IF(N257="nulová",J257,0)</f>
        <v>0</v>
      </c>
      <c r="BJ257" s="17" t="s">
        <v>91</v>
      </c>
      <c r="BK257" s="151">
        <f>ROUND(I257*H257,2)</f>
        <v>0</v>
      </c>
      <c r="BL257" s="17" t="s">
        <v>236</v>
      </c>
      <c r="BM257" s="150" t="s">
        <v>3220</v>
      </c>
    </row>
    <row r="258" spans="2:65" s="11" customFormat="1" x14ac:dyDescent="0.2">
      <c r="B258" s="152"/>
      <c r="D258" s="153" t="s">
        <v>214</v>
      </c>
      <c r="F258" s="155" t="s">
        <v>3221</v>
      </c>
      <c r="H258" s="156">
        <v>432.38099999999997</v>
      </c>
      <c r="I258" s="157"/>
      <c r="L258" s="152"/>
      <c r="M258" s="158"/>
      <c r="T258" s="159"/>
      <c r="AT258" s="154" t="s">
        <v>214</v>
      </c>
      <c r="AU258" s="154" t="s">
        <v>91</v>
      </c>
      <c r="AV258" s="11" t="s">
        <v>91</v>
      </c>
      <c r="AW258" s="11" t="s">
        <v>3</v>
      </c>
      <c r="AX258" s="11" t="s">
        <v>80</v>
      </c>
      <c r="AY258" s="154" t="s">
        <v>207</v>
      </c>
    </row>
    <row r="259" spans="2:65" s="1" customFormat="1" ht="24.15" customHeight="1" x14ac:dyDescent="0.2">
      <c r="B259" s="137"/>
      <c r="C259" s="138" t="s">
        <v>507</v>
      </c>
      <c r="D259" s="138" t="s">
        <v>208</v>
      </c>
      <c r="E259" s="139" t="s">
        <v>3222</v>
      </c>
      <c r="F259" s="140" t="s">
        <v>3223</v>
      </c>
      <c r="G259" s="141" t="s">
        <v>410</v>
      </c>
      <c r="H259" s="142">
        <v>91</v>
      </c>
      <c r="I259" s="143"/>
      <c r="J259" s="144">
        <f>ROUND(I259*H259,2)</f>
        <v>0</v>
      </c>
      <c r="K259" s="145"/>
      <c r="L259" s="32"/>
      <c r="M259" s="146" t="s">
        <v>1</v>
      </c>
      <c r="N259" s="147" t="s">
        <v>38</v>
      </c>
      <c r="P259" s="148">
        <f>O259*H259</f>
        <v>0</v>
      </c>
      <c r="Q259" s="148">
        <v>0.12725</v>
      </c>
      <c r="R259" s="148">
        <f>Q259*H259</f>
        <v>11.579750000000001</v>
      </c>
      <c r="S259" s="148">
        <v>0</v>
      </c>
      <c r="T259" s="149">
        <f>S259*H259</f>
        <v>0</v>
      </c>
      <c r="AR259" s="150" t="s">
        <v>236</v>
      </c>
      <c r="AT259" s="150" t="s">
        <v>208</v>
      </c>
      <c r="AU259" s="150" t="s">
        <v>91</v>
      </c>
      <c r="AY259" s="17" t="s">
        <v>207</v>
      </c>
      <c r="BE259" s="151">
        <f>IF(N259="základná",J259,0)</f>
        <v>0</v>
      </c>
      <c r="BF259" s="151">
        <f>IF(N259="znížená",J259,0)</f>
        <v>0</v>
      </c>
      <c r="BG259" s="151">
        <f>IF(N259="zákl. prenesená",J259,0)</f>
        <v>0</v>
      </c>
      <c r="BH259" s="151">
        <f>IF(N259="zníž. prenesená",J259,0)</f>
        <v>0</v>
      </c>
      <c r="BI259" s="151">
        <f>IF(N259="nulová",J259,0)</f>
        <v>0</v>
      </c>
      <c r="BJ259" s="17" t="s">
        <v>91</v>
      </c>
      <c r="BK259" s="151">
        <f>ROUND(I259*H259,2)</f>
        <v>0</v>
      </c>
      <c r="BL259" s="17" t="s">
        <v>236</v>
      </c>
      <c r="BM259" s="150" t="s">
        <v>3224</v>
      </c>
    </row>
    <row r="260" spans="2:65" s="11" customFormat="1" x14ac:dyDescent="0.2">
      <c r="B260" s="152"/>
      <c r="D260" s="153" t="s">
        <v>214</v>
      </c>
      <c r="E260" s="154" t="s">
        <v>1</v>
      </c>
      <c r="F260" s="155" t="s">
        <v>3225</v>
      </c>
      <c r="H260" s="156">
        <v>91</v>
      </c>
      <c r="I260" s="157"/>
      <c r="L260" s="152"/>
      <c r="M260" s="158"/>
      <c r="T260" s="159"/>
      <c r="AT260" s="154" t="s">
        <v>214</v>
      </c>
      <c r="AU260" s="154" t="s">
        <v>91</v>
      </c>
      <c r="AV260" s="11" t="s">
        <v>91</v>
      </c>
      <c r="AW260" s="11" t="s">
        <v>29</v>
      </c>
      <c r="AX260" s="11" t="s">
        <v>80</v>
      </c>
      <c r="AY260" s="154" t="s">
        <v>207</v>
      </c>
    </row>
    <row r="261" spans="2:65" s="1" customFormat="1" ht="16.5" customHeight="1" x14ac:dyDescent="0.2">
      <c r="B261" s="137"/>
      <c r="C261" s="206" t="s">
        <v>512</v>
      </c>
      <c r="D261" s="206" t="s">
        <v>742</v>
      </c>
      <c r="E261" s="207" t="s">
        <v>3226</v>
      </c>
      <c r="F261" s="208" t="s">
        <v>3227</v>
      </c>
      <c r="G261" s="209" t="s">
        <v>247</v>
      </c>
      <c r="H261" s="210">
        <v>183.82</v>
      </c>
      <c r="I261" s="211"/>
      <c r="J261" s="212">
        <f>ROUND(I261*H261,2)</f>
        <v>0</v>
      </c>
      <c r="K261" s="213"/>
      <c r="L261" s="214"/>
      <c r="M261" s="215" t="s">
        <v>1</v>
      </c>
      <c r="N261" s="216" t="s">
        <v>38</v>
      </c>
      <c r="P261" s="148">
        <f>O261*H261</f>
        <v>0</v>
      </c>
      <c r="Q261" s="148">
        <v>1.5800000000000002E-2</v>
      </c>
      <c r="R261" s="148">
        <f>Q261*H261</f>
        <v>2.9043560000000004</v>
      </c>
      <c r="S261" s="148">
        <v>0</v>
      </c>
      <c r="T261" s="149">
        <f>S261*H261</f>
        <v>0</v>
      </c>
      <c r="AR261" s="150" t="s">
        <v>320</v>
      </c>
      <c r="AT261" s="150" t="s">
        <v>742</v>
      </c>
      <c r="AU261" s="150" t="s">
        <v>91</v>
      </c>
      <c r="AY261" s="17" t="s">
        <v>207</v>
      </c>
      <c r="BE261" s="151">
        <f>IF(N261="základná",J261,0)</f>
        <v>0</v>
      </c>
      <c r="BF261" s="151">
        <f>IF(N261="znížená",J261,0)</f>
        <v>0</v>
      </c>
      <c r="BG261" s="151">
        <f>IF(N261="zákl. prenesená",J261,0)</f>
        <v>0</v>
      </c>
      <c r="BH261" s="151">
        <f>IF(N261="zníž. prenesená",J261,0)</f>
        <v>0</v>
      </c>
      <c r="BI261" s="151">
        <f>IF(N261="nulová",J261,0)</f>
        <v>0</v>
      </c>
      <c r="BJ261" s="17" t="s">
        <v>91</v>
      </c>
      <c r="BK261" s="151">
        <f>ROUND(I261*H261,2)</f>
        <v>0</v>
      </c>
      <c r="BL261" s="17" t="s">
        <v>236</v>
      </c>
      <c r="BM261" s="150" t="s">
        <v>3228</v>
      </c>
    </row>
    <row r="262" spans="2:65" s="11" customFormat="1" x14ac:dyDescent="0.2">
      <c r="B262" s="152"/>
      <c r="D262" s="153" t="s">
        <v>214</v>
      </c>
      <c r="F262" s="155" t="s">
        <v>3229</v>
      </c>
      <c r="H262" s="156">
        <v>183.82</v>
      </c>
      <c r="I262" s="157"/>
      <c r="L262" s="152"/>
      <c r="M262" s="158"/>
      <c r="T262" s="159"/>
      <c r="AT262" s="154" t="s">
        <v>214</v>
      </c>
      <c r="AU262" s="154" t="s">
        <v>91</v>
      </c>
      <c r="AV262" s="11" t="s">
        <v>91</v>
      </c>
      <c r="AW262" s="11" t="s">
        <v>3</v>
      </c>
      <c r="AX262" s="11" t="s">
        <v>80</v>
      </c>
      <c r="AY262" s="154" t="s">
        <v>207</v>
      </c>
    </row>
    <row r="263" spans="2:65" s="10" customFormat="1" ht="22.8" customHeight="1" x14ac:dyDescent="0.25">
      <c r="B263" s="127"/>
      <c r="D263" s="128" t="s">
        <v>71</v>
      </c>
      <c r="E263" s="170" t="s">
        <v>1706</v>
      </c>
      <c r="F263" s="170" t="s">
        <v>1827</v>
      </c>
      <c r="I263" s="130"/>
      <c r="J263" s="171">
        <f>BK263</f>
        <v>0</v>
      </c>
      <c r="L263" s="127"/>
      <c r="M263" s="132"/>
      <c r="P263" s="133">
        <f>P264</f>
        <v>0</v>
      </c>
      <c r="R263" s="133">
        <f>R264</f>
        <v>0</v>
      </c>
      <c r="T263" s="134">
        <f>T264</f>
        <v>0</v>
      </c>
      <c r="AR263" s="128" t="s">
        <v>80</v>
      </c>
      <c r="AT263" s="135" t="s">
        <v>71</v>
      </c>
      <c r="AU263" s="135" t="s">
        <v>80</v>
      </c>
      <c r="AY263" s="128" t="s">
        <v>207</v>
      </c>
      <c r="BK263" s="136">
        <f>BK264</f>
        <v>0</v>
      </c>
    </row>
    <row r="264" spans="2:65" s="1" customFormat="1" ht="33" customHeight="1" x14ac:dyDescent="0.2">
      <c r="B264" s="137"/>
      <c r="C264" s="138" t="s">
        <v>517</v>
      </c>
      <c r="D264" s="138" t="s">
        <v>208</v>
      </c>
      <c r="E264" s="139" t="s">
        <v>1829</v>
      </c>
      <c r="F264" s="140" t="s">
        <v>1830</v>
      </c>
      <c r="G264" s="141" t="s">
        <v>469</v>
      </c>
      <c r="H264" s="142">
        <v>4190.1989999999996</v>
      </c>
      <c r="I264" s="143"/>
      <c r="J264" s="144">
        <f>ROUND(I264*H264,2)</f>
        <v>0</v>
      </c>
      <c r="K264" s="145"/>
      <c r="L264" s="32"/>
      <c r="M264" s="146" t="s">
        <v>1</v>
      </c>
      <c r="N264" s="147" t="s">
        <v>38</v>
      </c>
      <c r="P264" s="148">
        <f>O264*H264</f>
        <v>0</v>
      </c>
      <c r="Q264" s="148">
        <v>0</v>
      </c>
      <c r="R264" s="148">
        <f>Q264*H264</f>
        <v>0</v>
      </c>
      <c r="S264" s="148">
        <v>0</v>
      </c>
      <c r="T264" s="149">
        <f>S264*H264</f>
        <v>0</v>
      </c>
      <c r="AR264" s="150" t="s">
        <v>236</v>
      </c>
      <c r="AT264" s="150" t="s">
        <v>208</v>
      </c>
      <c r="AU264" s="150" t="s">
        <v>91</v>
      </c>
      <c r="AY264" s="17" t="s">
        <v>207</v>
      </c>
      <c r="BE264" s="151">
        <f>IF(N264="základná",J264,0)</f>
        <v>0</v>
      </c>
      <c r="BF264" s="151">
        <f>IF(N264="znížená",J264,0)</f>
        <v>0</v>
      </c>
      <c r="BG264" s="151">
        <f>IF(N264="zákl. prenesená",J264,0)</f>
        <v>0</v>
      </c>
      <c r="BH264" s="151">
        <f>IF(N264="zníž. prenesená",J264,0)</f>
        <v>0</v>
      </c>
      <c r="BI264" s="151">
        <f>IF(N264="nulová",J264,0)</f>
        <v>0</v>
      </c>
      <c r="BJ264" s="17" t="s">
        <v>91</v>
      </c>
      <c r="BK264" s="151">
        <f>ROUND(I264*H264,2)</f>
        <v>0</v>
      </c>
      <c r="BL264" s="17" t="s">
        <v>236</v>
      </c>
      <c r="BM264" s="150" t="s">
        <v>3230</v>
      </c>
    </row>
    <row r="265" spans="2:65" s="10" customFormat="1" ht="25.95" customHeight="1" x14ac:dyDescent="0.25">
      <c r="B265" s="127"/>
      <c r="D265" s="128" t="s">
        <v>71</v>
      </c>
      <c r="E265" s="129" t="s">
        <v>204</v>
      </c>
      <c r="F265" s="129" t="s">
        <v>205</v>
      </c>
      <c r="I265" s="130"/>
      <c r="J265" s="131">
        <f>BK265</f>
        <v>0</v>
      </c>
      <c r="L265" s="127"/>
      <c r="M265" s="132"/>
      <c r="P265" s="133">
        <f>SUM(P266:P267)</f>
        <v>0</v>
      </c>
      <c r="R265" s="133">
        <f>SUM(R266:R267)</f>
        <v>0</v>
      </c>
      <c r="T265" s="134">
        <f>SUM(T266:T267)</f>
        <v>0</v>
      </c>
      <c r="AR265" s="128" t="s">
        <v>206</v>
      </c>
      <c r="AT265" s="135" t="s">
        <v>71</v>
      </c>
      <c r="AU265" s="135" t="s">
        <v>72</v>
      </c>
      <c r="AY265" s="128" t="s">
        <v>207</v>
      </c>
      <c r="BK265" s="136">
        <f>SUM(BK266:BK267)</f>
        <v>0</v>
      </c>
    </row>
    <row r="266" spans="2:65" s="1" customFormat="1" ht="49.05" customHeight="1" x14ac:dyDescent="0.2">
      <c r="B266" s="137"/>
      <c r="C266" s="138" t="s">
        <v>523</v>
      </c>
      <c r="D266" s="138" t="s">
        <v>208</v>
      </c>
      <c r="E266" s="139" t="s">
        <v>918</v>
      </c>
      <c r="F266" s="140" t="s">
        <v>919</v>
      </c>
      <c r="G266" s="141" t="s">
        <v>211</v>
      </c>
      <c r="H266" s="142">
        <v>1</v>
      </c>
      <c r="I266" s="143"/>
      <c r="J266" s="144">
        <f>ROUND(I266*H266,2)</f>
        <v>0</v>
      </c>
      <c r="K266" s="145"/>
      <c r="L266" s="32"/>
      <c r="M266" s="146" t="s">
        <v>1</v>
      </c>
      <c r="N266" s="147" t="s">
        <v>38</v>
      </c>
      <c r="P266" s="148">
        <f>O266*H266</f>
        <v>0</v>
      </c>
      <c r="Q266" s="148">
        <v>0</v>
      </c>
      <c r="R266" s="148">
        <f>Q266*H266</f>
        <v>0</v>
      </c>
      <c r="S266" s="148">
        <v>0</v>
      </c>
      <c r="T266" s="149">
        <f>S266*H266</f>
        <v>0</v>
      </c>
      <c r="AR266" s="150" t="s">
        <v>212</v>
      </c>
      <c r="AT266" s="150" t="s">
        <v>208</v>
      </c>
      <c r="AU266" s="150" t="s">
        <v>80</v>
      </c>
      <c r="AY266" s="17" t="s">
        <v>207</v>
      </c>
      <c r="BE266" s="151">
        <f>IF(N266="základná",J266,0)</f>
        <v>0</v>
      </c>
      <c r="BF266" s="151">
        <f>IF(N266="znížená",J266,0)</f>
        <v>0</v>
      </c>
      <c r="BG266" s="151">
        <f>IF(N266="zákl. prenesená",J266,0)</f>
        <v>0</v>
      </c>
      <c r="BH266" s="151">
        <f>IF(N266="zníž. prenesená",J266,0)</f>
        <v>0</v>
      </c>
      <c r="BI266" s="151">
        <f>IF(N266="nulová",J266,0)</f>
        <v>0</v>
      </c>
      <c r="BJ266" s="17" t="s">
        <v>91</v>
      </c>
      <c r="BK266" s="151">
        <f>ROUND(I266*H266,2)</f>
        <v>0</v>
      </c>
      <c r="BL266" s="17" t="s">
        <v>212</v>
      </c>
      <c r="BM266" s="150" t="s">
        <v>3231</v>
      </c>
    </row>
    <row r="267" spans="2:65" s="1" customFormat="1" ht="44.25" customHeight="1" x14ac:dyDescent="0.2">
      <c r="B267" s="137"/>
      <c r="C267" s="138" t="s">
        <v>527</v>
      </c>
      <c r="D267" s="138" t="s">
        <v>208</v>
      </c>
      <c r="E267" s="139" t="s">
        <v>621</v>
      </c>
      <c r="F267" s="140" t="s">
        <v>622</v>
      </c>
      <c r="G267" s="141" t="s">
        <v>211</v>
      </c>
      <c r="H267" s="142">
        <v>1</v>
      </c>
      <c r="I267" s="143"/>
      <c r="J267" s="144">
        <f>ROUND(I267*H267,2)</f>
        <v>0</v>
      </c>
      <c r="K267" s="145"/>
      <c r="L267" s="32"/>
      <c r="M267" s="199" t="s">
        <v>1</v>
      </c>
      <c r="N267" s="200" t="s">
        <v>38</v>
      </c>
      <c r="O267" s="201"/>
      <c r="P267" s="202">
        <f>O267*H267</f>
        <v>0</v>
      </c>
      <c r="Q267" s="202">
        <v>0</v>
      </c>
      <c r="R267" s="202">
        <f>Q267*H267</f>
        <v>0</v>
      </c>
      <c r="S267" s="202">
        <v>0</v>
      </c>
      <c r="T267" s="203">
        <f>S267*H267</f>
        <v>0</v>
      </c>
      <c r="AR267" s="150" t="s">
        <v>212</v>
      </c>
      <c r="AT267" s="150" t="s">
        <v>208</v>
      </c>
      <c r="AU267" s="150" t="s">
        <v>80</v>
      </c>
      <c r="AY267" s="17" t="s">
        <v>207</v>
      </c>
      <c r="BE267" s="151">
        <f>IF(N267="základná",J267,0)</f>
        <v>0</v>
      </c>
      <c r="BF267" s="151">
        <f>IF(N267="znížená",J267,0)</f>
        <v>0</v>
      </c>
      <c r="BG267" s="151">
        <f>IF(N267="zákl. prenesená",J267,0)</f>
        <v>0</v>
      </c>
      <c r="BH267" s="151">
        <f>IF(N267="zníž. prenesená",J267,0)</f>
        <v>0</v>
      </c>
      <c r="BI267" s="151">
        <f>IF(N267="nulová",J267,0)</f>
        <v>0</v>
      </c>
      <c r="BJ267" s="17" t="s">
        <v>91</v>
      </c>
      <c r="BK267" s="151">
        <f>ROUND(I267*H267,2)</f>
        <v>0</v>
      </c>
      <c r="BL267" s="17" t="s">
        <v>212</v>
      </c>
      <c r="BM267" s="150" t="s">
        <v>3232</v>
      </c>
    </row>
    <row r="268" spans="2:65" s="1" customFormat="1" ht="6.9" customHeight="1" x14ac:dyDescent="0.2">
      <c r="B268" s="47"/>
      <c r="C268" s="48"/>
      <c r="D268" s="48"/>
      <c r="E268" s="48"/>
      <c r="F268" s="48"/>
      <c r="G268" s="48"/>
      <c r="H268" s="48"/>
      <c r="I268" s="48"/>
      <c r="J268" s="48"/>
      <c r="K268" s="48"/>
      <c r="L268" s="32"/>
    </row>
  </sheetData>
  <autoFilter ref="C127:K267" xr:uid="{00000000-0009-0000-0000-000012000000}"/>
  <mergeCells count="12">
    <mergeCell ref="E120:H120"/>
    <mergeCell ref="L2:V2"/>
    <mergeCell ref="E85:H85"/>
    <mergeCell ref="E87:H87"/>
    <mergeCell ref="E89:H89"/>
    <mergeCell ref="E116:H116"/>
    <mergeCell ref="E118:H11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2:BM182"/>
  <sheetViews>
    <sheetView showGridLines="0" tabSelected="1" topLeftCell="A123" workbookViewId="0">
      <selection activeCell="F170" sqref="F170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146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3233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ROUND(J120,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ROUND((SUM(BE120:BE181)),  2)</f>
        <v>0</v>
      </c>
      <c r="G33" s="100"/>
      <c r="H33" s="100"/>
      <c r="I33" s="101">
        <v>0.23</v>
      </c>
      <c r="J33" s="99">
        <f>ROUND(((SUM(BE120:BE181))*I33),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ROUND((SUM(BF120:BF181)),  2)</f>
        <v>0</v>
      </c>
      <c r="I34" s="102">
        <v>0.23</v>
      </c>
      <c r="J34" s="89">
        <f>ROUND(((SUM(BF120:BF181))*I34),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ROUND((SUM(BG120:BG181)),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ROUND((SUM(BH120:BH181)),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ROUND((SUM(BI120:BI181)),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2.11 - SO 2.11  Odstránenie pôvodnej komunikácie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J120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224</v>
      </c>
      <c r="E97" s="116"/>
      <c r="F97" s="116"/>
      <c r="G97" s="116"/>
      <c r="H97" s="116"/>
      <c r="I97" s="116"/>
      <c r="J97" s="117">
        <f>J121</f>
        <v>0</v>
      </c>
      <c r="L97" s="114"/>
    </row>
    <row r="98" spans="2:12" s="12" customFormat="1" ht="19.95" customHeight="1" x14ac:dyDescent="0.2">
      <c r="B98" s="166"/>
      <c r="D98" s="167" t="s">
        <v>225</v>
      </c>
      <c r="E98" s="168"/>
      <c r="F98" s="168"/>
      <c r="G98" s="168"/>
      <c r="H98" s="168"/>
      <c r="I98" s="168"/>
      <c r="J98" s="169">
        <f>J122</f>
        <v>0</v>
      </c>
      <c r="L98" s="166"/>
    </row>
    <row r="99" spans="2:12" s="12" customFormat="1" ht="19.95" customHeight="1" x14ac:dyDescent="0.2">
      <c r="B99" s="166"/>
      <c r="D99" s="167" t="s">
        <v>226</v>
      </c>
      <c r="E99" s="168"/>
      <c r="F99" s="168"/>
      <c r="G99" s="168"/>
      <c r="H99" s="168"/>
      <c r="I99" s="168"/>
      <c r="J99" s="169">
        <f>J169</f>
        <v>0</v>
      </c>
      <c r="L99" s="166"/>
    </row>
    <row r="100" spans="2:12" s="8" customFormat="1" ht="24.9" customHeight="1" x14ac:dyDescent="0.2">
      <c r="B100" s="114"/>
      <c r="D100" s="115" t="s">
        <v>191</v>
      </c>
      <c r="E100" s="116"/>
      <c r="F100" s="116"/>
      <c r="G100" s="116"/>
      <c r="H100" s="116"/>
      <c r="I100" s="116"/>
      <c r="J100" s="117">
        <f>J180</f>
        <v>0</v>
      </c>
      <c r="L100" s="114"/>
    </row>
    <row r="101" spans="2:12" s="1" customFormat="1" ht="21.75" customHeight="1" x14ac:dyDescent="0.2">
      <c r="B101" s="32"/>
      <c r="L101" s="32"/>
    </row>
    <row r="102" spans="2:12" s="1" customFormat="1" ht="6.9" customHeight="1" x14ac:dyDescent="0.2">
      <c r="B102" s="47"/>
      <c r="C102" s="48"/>
      <c r="D102" s="48"/>
      <c r="E102" s="48"/>
      <c r="F102" s="48"/>
      <c r="G102" s="48"/>
      <c r="H102" s="48"/>
      <c r="I102" s="48"/>
      <c r="J102" s="48"/>
      <c r="K102" s="48"/>
      <c r="L102" s="32"/>
    </row>
    <row r="106" spans="2:12" s="1" customFormat="1" ht="6.9" customHeight="1" x14ac:dyDescent="0.2">
      <c r="B106" s="49"/>
      <c r="C106" s="50"/>
      <c r="D106" s="50"/>
      <c r="E106" s="50"/>
      <c r="F106" s="50"/>
      <c r="G106" s="50"/>
      <c r="H106" s="50"/>
      <c r="I106" s="50"/>
      <c r="J106" s="50"/>
      <c r="K106" s="50"/>
      <c r="L106" s="32"/>
    </row>
    <row r="107" spans="2:12" s="1" customFormat="1" ht="24.9" customHeight="1" x14ac:dyDescent="0.2">
      <c r="B107" s="32"/>
      <c r="C107" s="21" t="s">
        <v>192</v>
      </c>
      <c r="L107" s="32"/>
    </row>
    <row r="108" spans="2:12" s="1" customFormat="1" ht="6.9" customHeight="1" x14ac:dyDescent="0.2">
      <c r="B108" s="32"/>
      <c r="L108" s="32"/>
    </row>
    <row r="109" spans="2:12" s="1" customFormat="1" ht="12" customHeight="1" x14ac:dyDescent="0.2">
      <c r="B109" s="32"/>
      <c r="C109" s="27" t="s">
        <v>15</v>
      </c>
      <c r="L109" s="32"/>
    </row>
    <row r="110" spans="2:12" s="1" customFormat="1" ht="16.5" customHeight="1" x14ac:dyDescent="0.2">
      <c r="B110" s="32"/>
      <c r="E110" s="243" t="str">
        <f>E7</f>
        <v>IP Horná Streda</v>
      </c>
      <c r="F110" s="244"/>
      <c r="G110" s="244"/>
      <c r="H110" s="244"/>
      <c r="L110" s="32"/>
    </row>
    <row r="111" spans="2:12" s="1" customFormat="1" ht="12" customHeight="1" x14ac:dyDescent="0.2">
      <c r="B111" s="32"/>
      <c r="C111" s="27" t="s">
        <v>184</v>
      </c>
      <c r="L111" s="32"/>
    </row>
    <row r="112" spans="2:12" s="1" customFormat="1" ht="16.5" customHeight="1" x14ac:dyDescent="0.2">
      <c r="B112" s="32"/>
      <c r="E112" s="239" t="str">
        <f>E9</f>
        <v>SO 2.11 - SO 2.11  Odstránenie pôvodnej komunikácie</v>
      </c>
      <c r="F112" s="240"/>
      <c r="G112" s="240"/>
      <c r="H112" s="240"/>
      <c r="L112" s="32"/>
    </row>
    <row r="113" spans="2:65" s="1" customFormat="1" ht="6.9" customHeight="1" x14ac:dyDescent="0.2">
      <c r="B113" s="32"/>
      <c r="L113" s="32"/>
    </row>
    <row r="114" spans="2:65" s="1" customFormat="1" ht="12" customHeight="1" x14ac:dyDescent="0.2">
      <c r="B114" s="32"/>
      <c r="C114" s="27" t="s">
        <v>19</v>
      </c>
      <c r="F114" s="25" t="str">
        <f>F12</f>
        <v xml:space="preserve"> </v>
      </c>
      <c r="I114" s="27" t="s">
        <v>21</v>
      </c>
      <c r="J114" s="55" t="str">
        <f>IF(J12="","",J12)</f>
        <v>31. 7. 2026</v>
      </c>
      <c r="L114" s="32"/>
    </row>
    <row r="115" spans="2:65" s="1" customFormat="1" ht="6.9" customHeight="1" x14ac:dyDescent="0.2">
      <c r="B115" s="32"/>
      <c r="L115" s="32"/>
    </row>
    <row r="116" spans="2:65" s="1" customFormat="1" ht="15.15" customHeight="1" x14ac:dyDescent="0.2">
      <c r="B116" s="32"/>
      <c r="C116" s="27" t="s">
        <v>23</v>
      </c>
      <c r="F116" s="25" t="str">
        <f>E15</f>
        <v xml:space="preserve"> </v>
      </c>
      <c r="I116" s="27" t="s">
        <v>28</v>
      </c>
      <c r="J116" s="30" t="str">
        <f>E21</f>
        <v xml:space="preserve"> </v>
      </c>
      <c r="L116" s="32"/>
    </row>
    <row r="117" spans="2:65" s="1" customFormat="1" ht="15.15" customHeight="1" x14ac:dyDescent="0.2">
      <c r="B117" s="32"/>
      <c r="C117" s="27" t="s">
        <v>26</v>
      </c>
      <c r="F117" s="25" t="str">
        <f>IF(E18="","",E18)</f>
        <v>Vyplň údaj</v>
      </c>
      <c r="I117" s="27" t="s">
        <v>30</v>
      </c>
      <c r="J117" s="30" t="str">
        <f>E24</f>
        <v xml:space="preserve"> </v>
      </c>
      <c r="L117" s="32"/>
    </row>
    <row r="118" spans="2:65" s="1" customFormat="1" ht="10.35" customHeight="1" x14ac:dyDescent="0.2">
      <c r="B118" s="32"/>
      <c r="L118" s="32"/>
    </row>
    <row r="119" spans="2:65" s="9" customFormat="1" ht="29.25" customHeight="1" x14ac:dyDescent="0.2">
      <c r="B119" s="118"/>
      <c r="C119" s="119" t="s">
        <v>193</v>
      </c>
      <c r="D119" s="120" t="s">
        <v>57</v>
      </c>
      <c r="E119" s="120" t="s">
        <v>53</v>
      </c>
      <c r="F119" s="120" t="s">
        <v>54</v>
      </c>
      <c r="G119" s="120" t="s">
        <v>194</v>
      </c>
      <c r="H119" s="120" t="s">
        <v>195</v>
      </c>
      <c r="I119" s="120" t="s">
        <v>196</v>
      </c>
      <c r="J119" s="121" t="s">
        <v>188</v>
      </c>
      <c r="K119" s="122" t="s">
        <v>197</v>
      </c>
      <c r="L119" s="118"/>
      <c r="M119" s="62" t="s">
        <v>1</v>
      </c>
      <c r="N119" s="63" t="s">
        <v>36</v>
      </c>
      <c r="O119" s="63" t="s">
        <v>198</v>
      </c>
      <c r="P119" s="63" t="s">
        <v>199</v>
      </c>
      <c r="Q119" s="63" t="s">
        <v>200</v>
      </c>
      <c r="R119" s="63" t="s">
        <v>201</v>
      </c>
      <c r="S119" s="63" t="s">
        <v>202</v>
      </c>
      <c r="T119" s="64" t="s">
        <v>203</v>
      </c>
    </row>
    <row r="120" spans="2:65" s="1" customFormat="1" ht="22.8" customHeight="1" x14ac:dyDescent="0.3">
      <c r="B120" s="32"/>
      <c r="C120" s="67" t="s">
        <v>189</v>
      </c>
      <c r="J120" s="123">
        <f>BK120</f>
        <v>0</v>
      </c>
      <c r="L120" s="32"/>
      <c r="M120" s="65"/>
      <c r="N120" s="56"/>
      <c r="O120" s="56"/>
      <c r="P120" s="124">
        <f>P121+P180</f>
        <v>0</v>
      </c>
      <c r="Q120" s="56"/>
      <c r="R120" s="124">
        <f>R121+R180</f>
        <v>0</v>
      </c>
      <c r="S120" s="56"/>
      <c r="T120" s="125">
        <f>T121+T180</f>
        <v>1739.4974999999999</v>
      </c>
      <c r="AT120" s="17" t="s">
        <v>71</v>
      </c>
      <c r="AU120" s="17" t="s">
        <v>190</v>
      </c>
      <c r="BK120" s="126">
        <f>BK121+BK180</f>
        <v>0</v>
      </c>
    </row>
    <row r="121" spans="2:65" s="10" customFormat="1" ht="25.95" customHeight="1" x14ac:dyDescent="0.25">
      <c r="B121" s="127"/>
      <c r="D121" s="128" t="s">
        <v>71</v>
      </c>
      <c r="E121" s="129" t="s">
        <v>229</v>
      </c>
      <c r="F121" s="129" t="s">
        <v>230</v>
      </c>
      <c r="I121" s="130"/>
      <c r="J121" s="131">
        <f>BK121</f>
        <v>0</v>
      </c>
      <c r="L121" s="127"/>
      <c r="M121" s="132"/>
      <c r="P121" s="133">
        <f>P122+P169</f>
        <v>0</v>
      </c>
      <c r="R121" s="133">
        <f>R122+R169</f>
        <v>0</v>
      </c>
      <c r="T121" s="134">
        <f>T122+T169</f>
        <v>1739.4974999999999</v>
      </c>
      <c r="AR121" s="128" t="s">
        <v>80</v>
      </c>
      <c r="AT121" s="135" t="s">
        <v>71</v>
      </c>
      <c r="AU121" s="135" t="s">
        <v>72</v>
      </c>
      <c r="AY121" s="128" t="s">
        <v>207</v>
      </c>
      <c r="BK121" s="136">
        <f>BK122+BK169</f>
        <v>0</v>
      </c>
    </row>
    <row r="122" spans="2:65" s="10" customFormat="1" ht="22.8" customHeight="1" x14ac:dyDescent="0.25">
      <c r="B122" s="127"/>
      <c r="D122" s="128" t="s">
        <v>71</v>
      </c>
      <c r="E122" s="170" t="s">
        <v>80</v>
      </c>
      <c r="F122" s="170" t="s">
        <v>231</v>
      </c>
      <c r="I122" s="130"/>
      <c r="J122" s="171">
        <f>BK122</f>
        <v>0</v>
      </c>
      <c r="L122" s="127"/>
      <c r="M122" s="132"/>
      <c r="P122" s="133">
        <f>SUM(P123:P168)</f>
        <v>0</v>
      </c>
      <c r="R122" s="133">
        <f>SUM(R123:R168)</f>
        <v>0</v>
      </c>
      <c r="T122" s="134">
        <f>SUM(T123:T168)</f>
        <v>1739.4974999999999</v>
      </c>
      <c r="AR122" s="128" t="s">
        <v>80</v>
      </c>
      <c r="AT122" s="135" t="s">
        <v>71</v>
      </c>
      <c r="AU122" s="135" t="s">
        <v>80</v>
      </c>
      <c r="AY122" s="128" t="s">
        <v>207</v>
      </c>
      <c r="BK122" s="136">
        <f>SUM(BK123:BK168)</f>
        <v>0</v>
      </c>
    </row>
    <row r="123" spans="2:65" s="1" customFormat="1" ht="44.25" customHeight="1" x14ac:dyDescent="0.2">
      <c r="B123" s="137"/>
      <c r="C123" s="138" t="s">
        <v>80</v>
      </c>
      <c r="D123" s="194" t="s">
        <v>208</v>
      </c>
      <c r="E123" s="139" t="s">
        <v>349</v>
      </c>
      <c r="F123" s="140" t="s">
        <v>350</v>
      </c>
      <c r="G123" s="141" t="s">
        <v>235</v>
      </c>
      <c r="H123" s="142">
        <v>2034.5</v>
      </c>
      <c r="I123" s="143"/>
      <c r="J123" s="144">
        <f>ROUND(I123*H123,2)</f>
        <v>0</v>
      </c>
      <c r="K123" s="145"/>
      <c r="L123" s="32"/>
      <c r="M123" s="146" t="s">
        <v>1</v>
      </c>
      <c r="N123" s="147" t="s">
        <v>38</v>
      </c>
      <c r="P123" s="148">
        <f>O123*H123</f>
        <v>0</v>
      </c>
      <c r="Q123" s="148">
        <v>0</v>
      </c>
      <c r="R123" s="148">
        <f>Q123*H123</f>
        <v>0</v>
      </c>
      <c r="S123" s="148">
        <v>0.4</v>
      </c>
      <c r="T123" s="149">
        <f>S123*H123</f>
        <v>813.80000000000007</v>
      </c>
      <c r="AR123" s="150" t="s">
        <v>236</v>
      </c>
      <c r="AT123" s="150" t="s">
        <v>208</v>
      </c>
      <c r="AU123" s="150" t="s">
        <v>91</v>
      </c>
      <c r="AY123" s="17" t="s">
        <v>207</v>
      </c>
      <c r="BE123" s="151">
        <f>IF(N123="základná",J123,0)</f>
        <v>0</v>
      </c>
      <c r="BF123" s="151">
        <f>IF(N123="znížená",J123,0)</f>
        <v>0</v>
      </c>
      <c r="BG123" s="151">
        <f>IF(N123="zákl. prenesená",J123,0)</f>
        <v>0</v>
      </c>
      <c r="BH123" s="151">
        <f>IF(N123="zníž. prenesená",J123,0)</f>
        <v>0</v>
      </c>
      <c r="BI123" s="151">
        <f>IF(N123="nulová",J123,0)</f>
        <v>0</v>
      </c>
      <c r="BJ123" s="17" t="s">
        <v>91</v>
      </c>
      <c r="BK123" s="151">
        <f>ROUND(I123*H123,2)</f>
        <v>0</v>
      </c>
      <c r="BL123" s="17" t="s">
        <v>236</v>
      </c>
      <c r="BM123" s="150" t="s">
        <v>3234</v>
      </c>
    </row>
    <row r="124" spans="2:65" s="13" customFormat="1" x14ac:dyDescent="0.2">
      <c r="B124" s="172"/>
      <c r="D124" s="153" t="s">
        <v>214</v>
      </c>
      <c r="E124" s="173" t="s">
        <v>1</v>
      </c>
      <c r="F124" s="174" t="s">
        <v>3235</v>
      </c>
      <c r="H124" s="173" t="s">
        <v>1</v>
      </c>
      <c r="I124" s="175"/>
      <c r="L124" s="172"/>
      <c r="M124" s="176"/>
      <c r="T124" s="177"/>
      <c r="AT124" s="173" t="s">
        <v>214</v>
      </c>
      <c r="AU124" s="173" t="s">
        <v>91</v>
      </c>
      <c r="AV124" s="13" t="s">
        <v>80</v>
      </c>
      <c r="AW124" s="13" t="s">
        <v>29</v>
      </c>
      <c r="AX124" s="13" t="s">
        <v>72</v>
      </c>
      <c r="AY124" s="173" t="s">
        <v>207</v>
      </c>
    </row>
    <row r="125" spans="2:65" s="11" customFormat="1" x14ac:dyDescent="0.2">
      <c r="B125" s="152"/>
      <c r="D125" s="153" t="s">
        <v>214</v>
      </c>
      <c r="E125" s="154" t="s">
        <v>1</v>
      </c>
      <c r="F125" s="155" t="s">
        <v>3236</v>
      </c>
      <c r="H125" s="156">
        <v>2034.5</v>
      </c>
      <c r="I125" s="157"/>
      <c r="L125" s="152"/>
      <c r="M125" s="158"/>
      <c r="T125" s="159"/>
      <c r="AT125" s="154" t="s">
        <v>214</v>
      </c>
      <c r="AU125" s="154" t="s">
        <v>91</v>
      </c>
      <c r="AV125" s="11" t="s">
        <v>91</v>
      </c>
      <c r="AW125" s="11" t="s">
        <v>29</v>
      </c>
      <c r="AX125" s="11" t="s">
        <v>80</v>
      </c>
      <c r="AY125" s="154" t="s">
        <v>207</v>
      </c>
    </row>
    <row r="126" spans="2:65" s="1" customFormat="1" ht="37.799999999999997" customHeight="1" x14ac:dyDescent="0.2">
      <c r="B126" s="137"/>
      <c r="C126" s="138" t="s">
        <v>91</v>
      </c>
      <c r="D126" s="192" t="s">
        <v>208</v>
      </c>
      <c r="E126" s="139" t="s">
        <v>301</v>
      </c>
      <c r="F126" s="140" t="s">
        <v>302</v>
      </c>
      <c r="G126" s="141" t="s">
        <v>235</v>
      </c>
      <c r="H126" s="142">
        <v>2034.5</v>
      </c>
      <c r="I126" s="143"/>
      <c r="J126" s="144">
        <f>ROUND(I126*H126,2)</f>
        <v>0</v>
      </c>
      <c r="K126" s="145"/>
      <c r="L126" s="32"/>
      <c r="M126" s="146" t="s">
        <v>1</v>
      </c>
      <c r="N126" s="147" t="s">
        <v>38</v>
      </c>
      <c r="P126" s="148">
        <f>O126*H126</f>
        <v>0</v>
      </c>
      <c r="Q126" s="148">
        <v>0</v>
      </c>
      <c r="R126" s="148">
        <f>Q126*H126</f>
        <v>0</v>
      </c>
      <c r="S126" s="148">
        <v>0.23499999999999999</v>
      </c>
      <c r="T126" s="149">
        <f>S126*H126</f>
        <v>478.10749999999996</v>
      </c>
      <c r="AR126" s="150" t="s">
        <v>236</v>
      </c>
      <c r="AT126" s="150" t="s">
        <v>208</v>
      </c>
      <c r="AU126" s="150" t="s">
        <v>91</v>
      </c>
      <c r="AY126" s="17" t="s">
        <v>207</v>
      </c>
      <c r="BE126" s="151">
        <f>IF(N126="základná",J126,0)</f>
        <v>0</v>
      </c>
      <c r="BF126" s="151">
        <f>IF(N126="znížená",J126,0)</f>
        <v>0</v>
      </c>
      <c r="BG126" s="151">
        <f>IF(N126="zákl. prenesená",J126,0)</f>
        <v>0</v>
      </c>
      <c r="BH126" s="151">
        <f>IF(N126="zníž. prenesená",J126,0)</f>
        <v>0</v>
      </c>
      <c r="BI126" s="151">
        <f>IF(N126="nulová",J126,0)</f>
        <v>0</v>
      </c>
      <c r="BJ126" s="17" t="s">
        <v>91</v>
      </c>
      <c r="BK126" s="151">
        <f>ROUND(I126*H126,2)</f>
        <v>0</v>
      </c>
      <c r="BL126" s="17" t="s">
        <v>236</v>
      </c>
      <c r="BM126" s="150" t="s">
        <v>3237</v>
      </c>
    </row>
    <row r="127" spans="2:65" s="13" customFormat="1" x14ac:dyDescent="0.2">
      <c r="B127" s="172"/>
      <c r="D127" s="153" t="s">
        <v>214</v>
      </c>
      <c r="E127" s="173" t="s">
        <v>1</v>
      </c>
      <c r="F127" s="174" t="s">
        <v>3235</v>
      </c>
      <c r="H127" s="173" t="s">
        <v>1</v>
      </c>
      <c r="I127" s="175"/>
      <c r="L127" s="172"/>
      <c r="M127" s="176"/>
      <c r="T127" s="177"/>
      <c r="AT127" s="173" t="s">
        <v>214</v>
      </c>
      <c r="AU127" s="173" t="s">
        <v>91</v>
      </c>
      <c r="AV127" s="13" t="s">
        <v>80</v>
      </c>
      <c r="AW127" s="13" t="s">
        <v>29</v>
      </c>
      <c r="AX127" s="13" t="s">
        <v>72</v>
      </c>
      <c r="AY127" s="173" t="s">
        <v>207</v>
      </c>
    </row>
    <row r="128" spans="2:65" s="11" customFormat="1" ht="20.399999999999999" x14ac:dyDescent="0.2">
      <c r="B128" s="152"/>
      <c r="D128" s="153" t="s">
        <v>214</v>
      </c>
      <c r="E128" s="154" t="s">
        <v>1</v>
      </c>
      <c r="F128" s="155" t="s">
        <v>3238</v>
      </c>
      <c r="H128" s="156">
        <v>2034.5</v>
      </c>
      <c r="I128" s="157"/>
      <c r="L128" s="152"/>
      <c r="M128" s="158"/>
      <c r="T128" s="159"/>
      <c r="AT128" s="154" t="s">
        <v>214</v>
      </c>
      <c r="AU128" s="154" t="s">
        <v>91</v>
      </c>
      <c r="AV128" s="11" t="s">
        <v>91</v>
      </c>
      <c r="AW128" s="11" t="s">
        <v>29</v>
      </c>
      <c r="AX128" s="11" t="s">
        <v>80</v>
      </c>
      <c r="AY128" s="154" t="s">
        <v>207</v>
      </c>
    </row>
    <row r="129" spans="2:65" s="1" customFormat="1" ht="21.75" customHeight="1" x14ac:dyDescent="0.2">
      <c r="B129" s="137"/>
      <c r="C129" s="138" t="s">
        <v>362</v>
      </c>
      <c r="D129" s="138" t="s">
        <v>208</v>
      </c>
      <c r="E129" s="227" t="s">
        <v>3239</v>
      </c>
      <c r="F129" s="228" t="s">
        <v>3240</v>
      </c>
      <c r="G129" s="229" t="s">
        <v>269</v>
      </c>
      <c r="H129" s="230">
        <v>406.9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91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3241</v>
      </c>
    </row>
    <row r="130" spans="2:65" s="13" customFormat="1" x14ac:dyDescent="0.2">
      <c r="B130" s="172"/>
      <c r="D130" s="153" t="s">
        <v>214</v>
      </c>
      <c r="E130" s="173" t="s">
        <v>1</v>
      </c>
      <c r="F130" s="174" t="s">
        <v>3235</v>
      </c>
      <c r="H130" s="173" t="s">
        <v>1</v>
      </c>
      <c r="I130" s="175"/>
      <c r="L130" s="172"/>
      <c r="M130" s="176"/>
      <c r="T130" s="177"/>
      <c r="AT130" s="173" t="s">
        <v>214</v>
      </c>
      <c r="AU130" s="173" t="s">
        <v>91</v>
      </c>
      <c r="AV130" s="13" t="s">
        <v>80</v>
      </c>
      <c r="AW130" s="13" t="s">
        <v>29</v>
      </c>
      <c r="AX130" s="13" t="s">
        <v>72</v>
      </c>
      <c r="AY130" s="173" t="s">
        <v>207</v>
      </c>
    </row>
    <row r="131" spans="2:65" s="11" customFormat="1" x14ac:dyDescent="0.2">
      <c r="B131" s="152"/>
      <c r="D131" s="153" t="s">
        <v>214</v>
      </c>
      <c r="E131" s="154" t="s">
        <v>1</v>
      </c>
      <c r="F131" s="155" t="s">
        <v>3242</v>
      </c>
      <c r="H131" s="156">
        <v>406.9</v>
      </c>
      <c r="I131" s="157"/>
      <c r="L131" s="152"/>
      <c r="M131" s="158"/>
      <c r="T131" s="159"/>
      <c r="AT131" s="154" t="s">
        <v>214</v>
      </c>
      <c r="AU131" s="154" t="s">
        <v>91</v>
      </c>
      <c r="AV131" s="11" t="s">
        <v>91</v>
      </c>
      <c r="AW131" s="11" t="s">
        <v>29</v>
      </c>
      <c r="AX131" s="11" t="s">
        <v>80</v>
      </c>
      <c r="AY131" s="154" t="s">
        <v>207</v>
      </c>
    </row>
    <row r="132" spans="2:65" s="1" customFormat="1" ht="37.799999999999997" customHeight="1" x14ac:dyDescent="0.2">
      <c r="B132" s="137"/>
      <c r="C132" s="138" t="s">
        <v>236</v>
      </c>
      <c r="D132" s="194" t="s">
        <v>208</v>
      </c>
      <c r="E132" s="139" t="s">
        <v>384</v>
      </c>
      <c r="F132" s="140" t="s">
        <v>385</v>
      </c>
      <c r="G132" s="141" t="s">
        <v>235</v>
      </c>
      <c r="H132" s="142">
        <v>2034.5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</v>
      </c>
      <c r="R132" s="148">
        <f>Q132*H132</f>
        <v>0</v>
      </c>
      <c r="S132" s="148">
        <v>0.22</v>
      </c>
      <c r="T132" s="149">
        <f>S132*H132</f>
        <v>447.59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3243</v>
      </c>
    </row>
    <row r="133" spans="2:65" s="13" customFormat="1" x14ac:dyDescent="0.2">
      <c r="B133" s="172"/>
      <c r="D133" s="153" t="s">
        <v>214</v>
      </c>
      <c r="E133" s="173" t="s">
        <v>1</v>
      </c>
      <c r="F133" s="174" t="s">
        <v>3235</v>
      </c>
      <c r="H133" s="173" t="s">
        <v>1</v>
      </c>
      <c r="I133" s="175"/>
      <c r="L133" s="172"/>
      <c r="M133" s="176"/>
      <c r="T133" s="177"/>
      <c r="AT133" s="173" t="s">
        <v>214</v>
      </c>
      <c r="AU133" s="173" t="s">
        <v>91</v>
      </c>
      <c r="AV133" s="13" t="s">
        <v>80</v>
      </c>
      <c r="AW133" s="13" t="s">
        <v>29</v>
      </c>
      <c r="AX133" s="13" t="s">
        <v>72</v>
      </c>
      <c r="AY133" s="173" t="s">
        <v>207</v>
      </c>
    </row>
    <row r="134" spans="2:65" s="11" customFormat="1" x14ac:dyDescent="0.2">
      <c r="B134" s="152"/>
      <c r="D134" s="153" t="s">
        <v>214</v>
      </c>
      <c r="E134" s="154" t="s">
        <v>1</v>
      </c>
      <c r="F134" s="155" t="s">
        <v>3244</v>
      </c>
      <c r="H134" s="156">
        <v>2034.5</v>
      </c>
      <c r="I134" s="157"/>
      <c r="L134" s="152"/>
      <c r="M134" s="158"/>
      <c r="T134" s="159"/>
      <c r="AT134" s="154" t="s">
        <v>214</v>
      </c>
      <c r="AU134" s="154" t="s">
        <v>91</v>
      </c>
      <c r="AV134" s="11" t="s">
        <v>91</v>
      </c>
      <c r="AW134" s="11" t="s">
        <v>29</v>
      </c>
      <c r="AX134" s="11" t="s">
        <v>80</v>
      </c>
      <c r="AY134" s="154" t="s">
        <v>207</v>
      </c>
    </row>
    <row r="135" spans="2:65" s="1" customFormat="1" ht="24.15" customHeight="1" x14ac:dyDescent="0.2">
      <c r="B135" s="137"/>
      <c r="C135" s="138" t="s">
        <v>206</v>
      </c>
      <c r="D135" s="196" t="s">
        <v>208</v>
      </c>
      <c r="E135" s="139" t="s">
        <v>414</v>
      </c>
      <c r="F135" s="140" t="s">
        <v>415</v>
      </c>
      <c r="G135" s="141" t="s">
        <v>269</v>
      </c>
      <c r="H135" s="142">
        <v>610.35</v>
      </c>
      <c r="I135" s="143"/>
      <c r="J135" s="144">
        <f>ROUND(I135*H135,2)</f>
        <v>0</v>
      </c>
      <c r="K135" s="145"/>
      <c r="L135" s="32"/>
      <c r="M135" s="146" t="s">
        <v>1</v>
      </c>
      <c r="N135" s="147" t="s">
        <v>38</v>
      </c>
      <c r="P135" s="148">
        <f>O135*H135</f>
        <v>0</v>
      </c>
      <c r="Q135" s="148">
        <v>0</v>
      </c>
      <c r="R135" s="148">
        <f>Q135*H135</f>
        <v>0</v>
      </c>
      <c r="S135" s="148">
        <v>0</v>
      </c>
      <c r="T135" s="149">
        <f>S135*H135</f>
        <v>0</v>
      </c>
      <c r="AR135" s="150" t="s">
        <v>236</v>
      </c>
      <c r="AT135" s="150" t="s">
        <v>208</v>
      </c>
      <c r="AU135" s="150" t="s">
        <v>91</v>
      </c>
      <c r="AY135" s="17" t="s">
        <v>207</v>
      </c>
      <c r="BE135" s="151">
        <f>IF(N135="základná",J135,0)</f>
        <v>0</v>
      </c>
      <c r="BF135" s="151">
        <f>IF(N135="znížená",J135,0)</f>
        <v>0</v>
      </c>
      <c r="BG135" s="151">
        <f>IF(N135="zákl. prenesená",J135,0)</f>
        <v>0</v>
      </c>
      <c r="BH135" s="151">
        <f>IF(N135="zníž. prenesená",J135,0)</f>
        <v>0</v>
      </c>
      <c r="BI135" s="151">
        <f>IF(N135="nulová",J135,0)</f>
        <v>0</v>
      </c>
      <c r="BJ135" s="17" t="s">
        <v>91</v>
      </c>
      <c r="BK135" s="151">
        <f>ROUND(I135*H135,2)</f>
        <v>0</v>
      </c>
      <c r="BL135" s="17" t="s">
        <v>236</v>
      </c>
      <c r="BM135" s="150" t="s">
        <v>3245</v>
      </c>
    </row>
    <row r="136" spans="2:65" s="1" customFormat="1" ht="19.2" x14ac:dyDescent="0.2">
      <c r="B136" s="32"/>
      <c r="D136" s="153" t="s">
        <v>220</v>
      </c>
      <c r="F136" s="160" t="s">
        <v>3246</v>
      </c>
      <c r="I136" s="161"/>
      <c r="L136" s="32"/>
      <c r="M136" s="162"/>
      <c r="T136" s="59"/>
      <c r="AT136" s="17" t="s">
        <v>220</v>
      </c>
      <c r="AU136" s="17" t="s">
        <v>91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3247</v>
      </c>
      <c r="H137" s="156">
        <v>610.35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7.799999999999997" customHeight="1" x14ac:dyDescent="0.2">
      <c r="B138" s="137"/>
      <c r="C138" s="138" t="s">
        <v>311</v>
      </c>
      <c r="D138" s="196" t="s">
        <v>208</v>
      </c>
      <c r="E138" s="139" t="s">
        <v>431</v>
      </c>
      <c r="F138" s="140" t="s">
        <v>432</v>
      </c>
      <c r="G138" s="141" t="s">
        <v>269</v>
      </c>
      <c r="H138" s="142">
        <v>565.89800000000002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</v>
      </c>
      <c r="R138" s="148">
        <f>Q138*H138</f>
        <v>0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3248</v>
      </c>
    </row>
    <row r="139" spans="2:65" s="1" customFormat="1" ht="19.2" x14ac:dyDescent="0.2">
      <c r="B139" s="32"/>
      <c r="D139" s="153" t="s">
        <v>220</v>
      </c>
      <c r="F139" s="160" t="s">
        <v>434</v>
      </c>
      <c r="I139" s="161"/>
      <c r="L139" s="32"/>
      <c r="M139" s="162"/>
      <c r="T139" s="59"/>
      <c r="AT139" s="17" t="s">
        <v>220</v>
      </c>
      <c r="AU139" s="17" t="s">
        <v>91</v>
      </c>
    </row>
    <row r="140" spans="2:65" s="11" customFormat="1" x14ac:dyDescent="0.2">
      <c r="B140" s="152"/>
      <c r="D140" s="153" t="s">
        <v>214</v>
      </c>
      <c r="E140" s="154" t="s">
        <v>1</v>
      </c>
      <c r="F140" s="155" t="s">
        <v>3249</v>
      </c>
      <c r="H140" s="156">
        <v>610.35</v>
      </c>
      <c r="I140" s="157"/>
      <c r="L140" s="152"/>
      <c r="M140" s="158"/>
      <c r="T140" s="159"/>
      <c r="AT140" s="154" t="s">
        <v>214</v>
      </c>
      <c r="AU140" s="154" t="s">
        <v>91</v>
      </c>
      <c r="AV140" s="11" t="s">
        <v>91</v>
      </c>
      <c r="AW140" s="11" t="s">
        <v>29</v>
      </c>
      <c r="AX140" s="11" t="s">
        <v>72</v>
      </c>
      <c r="AY140" s="154" t="s">
        <v>207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3250</v>
      </c>
      <c r="H141" s="156">
        <v>-44.451999999999998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72</v>
      </c>
      <c r="AY141" s="154" t="s">
        <v>207</v>
      </c>
    </row>
    <row r="142" spans="2:65" s="14" customFormat="1" x14ac:dyDescent="0.2">
      <c r="B142" s="178"/>
      <c r="D142" s="153" t="s">
        <v>214</v>
      </c>
      <c r="E142" s="179" t="s">
        <v>1</v>
      </c>
      <c r="F142" s="180" t="s">
        <v>3251</v>
      </c>
      <c r="H142" s="181">
        <v>565.89800000000002</v>
      </c>
      <c r="I142" s="182"/>
      <c r="L142" s="178"/>
      <c r="M142" s="183"/>
      <c r="T142" s="184"/>
      <c r="AT142" s="179" t="s">
        <v>214</v>
      </c>
      <c r="AU142" s="179" t="s">
        <v>91</v>
      </c>
      <c r="AV142" s="14" t="s">
        <v>236</v>
      </c>
      <c r="AW142" s="14" t="s">
        <v>29</v>
      </c>
      <c r="AX142" s="14" t="s">
        <v>80</v>
      </c>
      <c r="AY142" s="179" t="s">
        <v>207</v>
      </c>
    </row>
    <row r="143" spans="2:65" s="1" customFormat="1" ht="21.75" customHeight="1" x14ac:dyDescent="0.2">
      <c r="B143" s="137"/>
      <c r="C143" s="138" t="s">
        <v>316</v>
      </c>
      <c r="D143" s="196" t="s">
        <v>208</v>
      </c>
      <c r="E143" s="139" t="s">
        <v>437</v>
      </c>
      <c r="F143" s="140" t="s">
        <v>438</v>
      </c>
      <c r="G143" s="141" t="s">
        <v>269</v>
      </c>
      <c r="H143" s="142">
        <v>565.89800000000002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</v>
      </c>
      <c r="R143" s="148">
        <f>Q143*H143</f>
        <v>0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3252</v>
      </c>
    </row>
    <row r="144" spans="2:65" s="1" customFormat="1" ht="28.8" x14ac:dyDescent="0.2">
      <c r="B144" s="32"/>
      <c r="D144" s="153" t="s">
        <v>220</v>
      </c>
      <c r="F144" s="160" t="s">
        <v>2326</v>
      </c>
      <c r="I144" s="161"/>
      <c r="L144" s="32"/>
      <c r="M144" s="162"/>
      <c r="T144" s="59"/>
      <c r="AT144" s="17" t="s">
        <v>220</v>
      </c>
      <c r="AU144" s="17" t="s">
        <v>91</v>
      </c>
    </row>
    <row r="145" spans="2:65" s="11" customFormat="1" ht="20.399999999999999" x14ac:dyDescent="0.2">
      <c r="B145" s="152"/>
      <c r="D145" s="153" t="s">
        <v>214</v>
      </c>
      <c r="E145" s="154" t="s">
        <v>1</v>
      </c>
      <c r="F145" s="155" t="s">
        <v>3253</v>
      </c>
      <c r="H145" s="156">
        <v>565.89800000000002</v>
      </c>
      <c r="I145" s="157"/>
      <c r="L145" s="152"/>
      <c r="M145" s="158"/>
      <c r="T145" s="159"/>
      <c r="AT145" s="154" t="s">
        <v>214</v>
      </c>
      <c r="AU145" s="154" t="s">
        <v>91</v>
      </c>
      <c r="AV145" s="11" t="s">
        <v>91</v>
      </c>
      <c r="AW145" s="11" t="s">
        <v>29</v>
      </c>
      <c r="AX145" s="11" t="s">
        <v>80</v>
      </c>
      <c r="AY145" s="154" t="s">
        <v>207</v>
      </c>
    </row>
    <row r="146" spans="2:65" s="1" customFormat="1" ht="37.799999999999997" customHeight="1" x14ac:dyDescent="0.2">
      <c r="B146" s="137"/>
      <c r="C146" s="138" t="s">
        <v>320</v>
      </c>
      <c r="D146" s="197" t="s">
        <v>208</v>
      </c>
      <c r="E146" s="227" t="s">
        <v>443</v>
      </c>
      <c r="F146" s="228" t="s">
        <v>444</v>
      </c>
      <c r="G146" s="229" t="s">
        <v>269</v>
      </c>
      <c r="H146" s="230">
        <v>858.25199999999995</v>
      </c>
      <c r="I146" s="143"/>
      <c r="J146" s="144">
        <f>ROUND(I146*H146,2)</f>
        <v>0</v>
      </c>
      <c r="K146" s="145"/>
      <c r="L146" s="32"/>
      <c r="M146" s="146" t="s">
        <v>1</v>
      </c>
      <c r="N146" s="147" t="s">
        <v>38</v>
      </c>
      <c r="P146" s="148">
        <f>O146*H146</f>
        <v>0</v>
      </c>
      <c r="Q146" s="148">
        <v>0</v>
      </c>
      <c r="R146" s="148">
        <f>Q146*H146</f>
        <v>0</v>
      </c>
      <c r="S146" s="148">
        <v>0</v>
      </c>
      <c r="T146" s="149">
        <f>S146*H146</f>
        <v>0</v>
      </c>
      <c r="AR146" s="150" t="s">
        <v>236</v>
      </c>
      <c r="AT146" s="150" t="s">
        <v>208</v>
      </c>
      <c r="AU146" s="150" t="s">
        <v>91</v>
      </c>
      <c r="AY146" s="17" t="s">
        <v>207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7" t="s">
        <v>91</v>
      </c>
      <c r="BK146" s="151">
        <f>ROUND(I146*H146,2)</f>
        <v>0</v>
      </c>
      <c r="BL146" s="17" t="s">
        <v>236</v>
      </c>
      <c r="BM146" s="150" t="s">
        <v>3254</v>
      </c>
    </row>
    <row r="147" spans="2:65" s="1" customFormat="1" ht="19.2" x14ac:dyDescent="0.2">
      <c r="B147" s="32"/>
      <c r="D147" s="153" t="s">
        <v>220</v>
      </c>
      <c r="F147" s="160" t="s">
        <v>446</v>
      </c>
      <c r="I147" s="161"/>
      <c r="L147" s="32"/>
      <c r="M147" s="162"/>
      <c r="T147" s="59"/>
      <c r="AT147" s="17" t="s">
        <v>220</v>
      </c>
      <c r="AU147" s="17" t="s">
        <v>91</v>
      </c>
    </row>
    <row r="148" spans="2:65" s="11" customFormat="1" ht="20.399999999999999" x14ac:dyDescent="0.2">
      <c r="B148" s="152"/>
      <c r="D148" s="153" t="s">
        <v>214</v>
      </c>
      <c r="E148" s="154" t="s">
        <v>1</v>
      </c>
      <c r="F148" s="155" t="s">
        <v>3255</v>
      </c>
      <c r="H148" s="156">
        <v>406.9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72</v>
      </c>
      <c r="AY148" s="154" t="s">
        <v>207</v>
      </c>
    </row>
    <row r="149" spans="2:65" s="11" customFormat="1" x14ac:dyDescent="0.2">
      <c r="B149" s="152"/>
      <c r="D149" s="153" t="s">
        <v>214</v>
      </c>
      <c r="E149" s="154" t="s">
        <v>1</v>
      </c>
      <c r="F149" s="231" t="s">
        <v>3256</v>
      </c>
      <c r="G149" s="232"/>
      <c r="H149" s="233">
        <v>406.9</v>
      </c>
      <c r="I149" s="157"/>
      <c r="L149" s="152"/>
      <c r="M149" s="158"/>
      <c r="T149" s="159"/>
      <c r="AT149" s="154" t="s">
        <v>214</v>
      </c>
      <c r="AU149" s="154" t="s">
        <v>91</v>
      </c>
      <c r="AV149" s="11" t="s">
        <v>91</v>
      </c>
      <c r="AW149" s="11" t="s">
        <v>29</v>
      </c>
      <c r="AX149" s="11" t="s">
        <v>72</v>
      </c>
      <c r="AY149" s="154" t="s">
        <v>207</v>
      </c>
    </row>
    <row r="150" spans="2:65" s="15" customFormat="1" x14ac:dyDescent="0.2">
      <c r="B150" s="185"/>
      <c r="D150" s="153" t="s">
        <v>214</v>
      </c>
      <c r="E150" s="186" t="s">
        <v>1</v>
      </c>
      <c r="F150" s="187" t="s">
        <v>3257</v>
      </c>
      <c r="H150" s="188">
        <v>813.8</v>
      </c>
      <c r="I150" s="189"/>
      <c r="L150" s="185"/>
      <c r="M150" s="190"/>
      <c r="T150" s="191"/>
      <c r="AT150" s="186" t="s">
        <v>214</v>
      </c>
      <c r="AU150" s="186" t="s">
        <v>91</v>
      </c>
      <c r="AV150" s="15" t="s">
        <v>275</v>
      </c>
      <c r="AW150" s="15" t="s">
        <v>29</v>
      </c>
      <c r="AX150" s="15" t="s">
        <v>72</v>
      </c>
      <c r="AY150" s="186" t="s">
        <v>207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3258</v>
      </c>
      <c r="H151" s="156">
        <v>610.35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3259</v>
      </c>
      <c r="H152" s="156">
        <v>-565.89800000000002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72</v>
      </c>
      <c r="AY152" s="154" t="s">
        <v>207</v>
      </c>
    </row>
    <row r="153" spans="2:65" s="15" customFormat="1" x14ac:dyDescent="0.2">
      <c r="B153" s="185"/>
      <c r="D153" s="153" t="s">
        <v>214</v>
      </c>
      <c r="E153" s="186" t="s">
        <v>1</v>
      </c>
      <c r="F153" s="187" t="s">
        <v>3260</v>
      </c>
      <c r="H153" s="188">
        <v>44.451999999999998</v>
      </c>
      <c r="I153" s="189"/>
      <c r="L153" s="185"/>
      <c r="M153" s="190"/>
      <c r="T153" s="191"/>
      <c r="AT153" s="186" t="s">
        <v>214</v>
      </c>
      <c r="AU153" s="186" t="s">
        <v>91</v>
      </c>
      <c r="AV153" s="15" t="s">
        <v>275</v>
      </c>
      <c r="AW153" s="15" t="s">
        <v>29</v>
      </c>
      <c r="AX153" s="15" t="s">
        <v>72</v>
      </c>
      <c r="AY153" s="186" t="s">
        <v>207</v>
      </c>
    </row>
    <row r="154" spans="2:65" s="14" customFormat="1" x14ac:dyDescent="0.2">
      <c r="B154" s="178"/>
      <c r="D154" s="153" t="s">
        <v>214</v>
      </c>
      <c r="E154" s="179" t="s">
        <v>1</v>
      </c>
      <c r="F154" s="180" t="s">
        <v>243</v>
      </c>
      <c r="H154" s="181">
        <v>858.25200000000007</v>
      </c>
      <c r="I154" s="182"/>
      <c r="L154" s="178"/>
      <c r="M154" s="183"/>
      <c r="T154" s="184"/>
      <c r="AT154" s="179" t="s">
        <v>214</v>
      </c>
      <c r="AU154" s="179" t="s">
        <v>91</v>
      </c>
      <c r="AV154" s="14" t="s">
        <v>236</v>
      </c>
      <c r="AW154" s="14" t="s">
        <v>29</v>
      </c>
      <c r="AX154" s="14" t="s">
        <v>80</v>
      </c>
      <c r="AY154" s="179" t="s">
        <v>207</v>
      </c>
    </row>
    <row r="155" spans="2:65" s="1" customFormat="1" ht="37.799999999999997" customHeight="1" x14ac:dyDescent="0.2">
      <c r="B155" s="137"/>
      <c r="C155" s="138" t="s">
        <v>324</v>
      </c>
      <c r="D155" s="197" t="s">
        <v>208</v>
      </c>
      <c r="E155" s="227" t="s">
        <v>452</v>
      </c>
      <c r="F155" s="228" t="s">
        <v>453</v>
      </c>
      <c r="G155" s="229" t="s">
        <v>269</v>
      </c>
      <c r="H155" s="230">
        <v>858.25199999999995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3261</v>
      </c>
    </row>
    <row r="156" spans="2:65" s="1" customFormat="1" ht="19.2" x14ac:dyDescent="0.2">
      <c r="B156" s="32"/>
      <c r="D156" s="153" t="s">
        <v>220</v>
      </c>
      <c r="F156" s="160" t="s">
        <v>446</v>
      </c>
      <c r="I156" s="161"/>
      <c r="L156" s="32"/>
      <c r="M156" s="162"/>
      <c r="T156" s="59"/>
      <c r="AT156" s="17" t="s">
        <v>220</v>
      </c>
      <c r="AU156" s="17" t="s">
        <v>91</v>
      </c>
    </row>
    <row r="157" spans="2:65" s="11" customFormat="1" ht="20.399999999999999" x14ac:dyDescent="0.2">
      <c r="B157" s="152"/>
      <c r="D157" s="153" t="s">
        <v>214</v>
      </c>
      <c r="E157" s="154" t="s">
        <v>1</v>
      </c>
      <c r="F157" s="155" t="s">
        <v>3255</v>
      </c>
      <c r="H157" s="156">
        <v>406.9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1" customFormat="1" x14ac:dyDescent="0.2">
      <c r="B158" s="152"/>
      <c r="D158" s="153" t="s">
        <v>214</v>
      </c>
      <c r="E158" s="154" t="s">
        <v>1</v>
      </c>
      <c r="F158" s="231" t="s">
        <v>3256</v>
      </c>
      <c r="G158" s="232"/>
      <c r="H158" s="233">
        <v>406.9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29</v>
      </c>
      <c r="AX158" s="11" t="s">
        <v>72</v>
      </c>
      <c r="AY158" s="154" t="s">
        <v>207</v>
      </c>
    </row>
    <row r="159" spans="2:65" s="11" customFormat="1" x14ac:dyDescent="0.2">
      <c r="B159" s="152"/>
      <c r="D159" s="153" t="s">
        <v>214</v>
      </c>
      <c r="E159" s="154" t="s">
        <v>1</v>
      </c>
      <c r="F159" s="155" t="s">
        <v>3262</v>
      </c>
      <c r="H159" s="156">
        <v>44.451999999999998</v>
      </c>
      <c r="I159" s="157"/>
      <c r="L159" s="152"/>
      <c r="M159" s="158"/>
      <c r="T159" s="159"/>
      <c r="AT159" s="154" t="s">
        <v>214</v>
      </c>
      <c r="AU159" s="154" t="s">
        <v>91</v>
      </c>
      <c r="AV159" s="11" t="s">
        <v>91</v>
      </c>
      <c r="AW159" s="11" t="s">
        <v>29</v>
      </c>
      <c r="AX159" s="11" t="s">
        <v>72</v>
      </c>
      <c r="AY159" s="154" t="s">
        <v>207</v>
      </c>
    </row>
    <row r="160" spans="2:65" s="14" customFormat="1" x14ac:dyDescent="0.2">
      <c r="B160" s="178"/>
      <c r="D160" s="153" t="s">
        <v>214</v>
      </c>
      <c r="E160" s="179" t="s">
        <v>1</v>
      </c>
      <c r="F160" s="180" t="s">
        <v>243</v>
      </c>
      <c r="H160" s="181">
        <v>858.25199999999995</v>
      </c>
      <c r="I160" s="182"/>
      <c r="L160" s="178"/>
      <c r="M160" s="183"/>
      <c r="T160" s="184"/>
      <c r="AT160" s="179" t="s">
        <v>214</v>
      </c>
      <c r="AU160" s="179" t="s">
        <v>91</v>
      </c>
      <c r="AV160" s="14" t="s">
        <v>236</v>
      </c>
      <c r="AW160" s="14" t="s">
        <v>29</v>
      </c>
      <c r="AX160" s="14" t="s">
        <v>80</v>
      </c>
      <c r="AY160" s="179" t="s">
        <v>207</v>
      </c>
    </row>
    <row r="161" spans="2:65" s="1" customFormat="1" ht="44.25" customHeight="1" x14ac:dyDescent="0.2">
      <c r="B161" s="137"/>
      <c r="C161" s="138" t="s">
        <v>330</v>
      </c>
      <c r="D161" s="197" t="s">
        <v>208</v>
      </c>
      <c r="E161" s="227" t="s">
        <v>456</v>
      </c>
      <c r="F161" s="228" t="s">
        <v>457</v>
      </c>
      <c r="G161" s="229" t="s">
        <v>269</v>
      </c>
      <c r="H161" s="230">
        <v>18881.544000000002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3263</v>
      </c>
    </row>
    <row r="162" spans="2:65" s="1" customFormat="1" ht="19.2" x14ac:dyDescent="0.2">
      <c r="B162" s="32"/>
      <c r="D162" s="153" t="s">
        <v>220</v>
      </c>
      <c r="F162" s="160" t="s">
        <v>459</v>
      </c>
      <c r="I162" s="161"/>
      <c r="L162" s="32"/>
      <c r="M162" s="162"/>
      <c r="T162" s="59"/>
      <c r="AT162" s="17" t="s">
        <v>220</v>
      </c>
      <c r="AU162" s="17" t="s">
        <v>91</v>
      </c>
    </row>
    <row r="163" spans="2:65" s="11" customFormat="1" x14ac:dyDescent="0.2">
      <c r="B163" s="152"/>
      <c r="D163" s="153" t="s">
        <v>214</v>
      </c>
      <c r="E163" s="154" t="s">
        <v>1</v>
      </c>
      <c r="F163" s="155" t="s">
        <v>3264</v>
      </c>
      <c r="H163" s="156">
        <v>18881.544000000002</v>
      </c>
      <c r="I163" s="157"/>
      <c r="L163" s="152"/>
      <c r="M163" s="158"/>
      <c r="T163" s="159"/>
      <c r="AT163" s="154" t="s">
        <v>214</v>
      </c>
      <c r="AU163" s="154" t="s">
        <v>91</v>
      </c>
      <c r="AV163" s="11" t="s">
        <v>91</v>
      </c>
      <c r="AW163" s="11" t="s">
        <v>29</v>
      </c>
      <c r="AX163" s="11" t="s">
        <v>80</v>
      </c>
      <c r="AY163" s="154" t="s">
        <v>207</v>
      </c>
    </row>
    <row r="164" spans="2:65" s="1" customFormat="1" ht="24.15" customHeight="1" x14ac:dyDescent="0.2">
      <c r="B164" s="137"/>
      <c r="C164" s="138" t="s">
        <v>334</v>
      </c>
      <c r="D164" s="197" t="s">
        <v>208</v>
      </c>
      <c r="E164" s="227" t="s">
        <v>462</v>
      </c>
      <c r="F164" s="228" t="s">
        <v>463</v>
      </c>
      <c r="G164" s="229" t="s">
        <v>269</v>
      </c>
      <c r="H164" s="230">
        <v>858.25199999999995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3265</v>
      </c>
    </row>
    <row r="165" spans="2:65" s="1" customFormat="1" ht="19.2" x14ac:dyDescent="0.2">
      <c r="B165" s="32"/>
      <c r="D165" s="153" t="s">
        <v>220</v>
      </c>
      <c r="F165" s="160" t="s">
        <v>446</v>
      </c>
      <c r="I165" s="161"/>
      <c r="L165" s="32"/>
      <c r="M165" s="162"/>
      <c r="T165" s="59"/>
      <c r="AT165" s="17" t="s">
        <v>220</v>
      </c>
      <c r="AU165" s="17" t="s">
        <v>91</v>
      </c>
    </row>
    <row r="166" spans="2:65" s="11" customFormat="1" x14ac:dyDescent="0.2">
      <c r="B166" s="152"/>
      <c r="D166" s="153" t="s">
        <v>214</v>
      </c>
      <c r="E166" s="154" t="s">
        <v>1</v>
      </c>
      <c r="F166" s="155" t="s">
        <v>3266</v>
      </c>
      <c r="H166" s="156">
        <v>858.25199999999995</v>
      </c>
      <c r="I166" s="157"/>
      <c r="L166" s="152"/>
      <c r="M166" s="158"/>
      <c r="T166" s="159"/>
      <c r="AT166" s="154" t="s">
        <v>214</v>
      </c>
      <c r="AU166" s="154" t="s">
        <v>91</v>
      </c>
      <c r="AV166" s="11" t="s">
        <v>91</v>
      </c>
      <c r="AW166" s="11" t="s">
        <v>29</v>
      </c>
      <c r="AX166" s="11" t="s">
        <v>80</v>
      </c>
      <c r="AY166" s="154" t="s">
        <v>207</v>
      </c>
    </row>
    <row r="167" spans="2:65" s="1" customFormat="1" ht="24.15" customHeight="1" x14ac:dyDescent="0.2">
      <c r="B167" s="137"/>
      <c r="C167" s="138" t="s">
        <v>337</v>
      </c>
      <c r="D167" s="197" t="s">
        <v>208</v>
      </c>
      <c r="E167" s="227" t="s">
        <v>467</v>
      </c>
      <c r="F167" s="228" t="s">
        <v>468</v>
      </c>
      <c r="G167" s="229" t="s">
        <v>469</v>
      </c>
      <c r="H167" s="230">
        <v>1544.854</v>
      </c>
      <c r="I167" s="143"/>
      <c r="J167" s="144">
        <f>ROUND(I167*H167,2)</f>
        <v>0</v>
      </c>
      <c r="K167" s="145"/>
      <c r="L167" s="32"/>
      <c r="M167" s="146" t="s">
        <v>1</v>
      </c>
      <c r="N167" s="147" t="s">
        <v>38</v>
      </c>
      <c r="P167" s="148">
        <f>O167*H167</f>
        <v>0</v>
      </c>
      <c r="Q167" s="148">
        <v>0</v>
      </c>
      <c r="R167" s="148">
        <f>Q167*H167</f>
        <v>0</v>
      </c>
      <c r="S167" s="148">
        <v>0</v>
      </c>
      <c r="T167" s="149">
        <f>S167*H167</f>
        <v>0</v>
      </c>
      <c r="AR167" s="150" t="s">
        <v>236</v>
      </c>
      <c r="AT167" s="150" t="s">
        <v>208</v>
      </c>
      <c r="AU167" s="150" t="s">
        <v>91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236</v>
      </c>
      <c r="BM167" s="150" t="s">
        <v>3267</v>
      </c>
    </row>
    <row r="168" spans="2:65" s="11" customFormat="1" x14ac:dyDescent="0.2">
      <c r="B168" s="152"/>
      <c r="D168" s="153" t="s">
        <v>214</v>
      </c>
      <c r="E168" s="154" t="s">
        <v>1</v>
      </c>
      <c r="F168" s="155" t="s">
        <v>3268</v>
      </c>
      <c r="H168" s="156">
        <v>1544.854</v>
      </c>
      <c r="I168" s="157"/>
      <c r="L168" s="152"/>
      <c r="M168" s="158"/>
      <c r="T168" s="159"/>
      <c r="AT168" s="154" t="s">
        <v>214</v>
      </c>
      <c r="AU168" s="154" t="s">
        <v>91</v>
      </c>
      <c r="AV168" s="11" t="s">
        <v>91</v>
      </c>
      <c r="AW168" s="11" t="s">
        <v>29</v>
      </c>
      <c r="AX168" s="11" t="s">
        <v>80</v>
      </c>
      <c r="AY168" s="154" t="s">
        <v>207</v>
      </c>
    </row>
    <row r="169" spans="2:65" s="10" customFormat="1" ht="22.8" customHeight="1" x14ac:dyDescent="0.25">
      <c r="B169" s="127"/>
      <c r="D169" s="128" t="s">
        <v>71</v>
      </c>
      <c r="E169" s="170" t="s">
        <v>324</v>
      </c>
      <c r="F169" s="170" t="s">
        <v>472</v>
      </c>
      <c r="I169" s="130"/>
      <c r="J169" s="171">
        <f>BK169</f>
        <v>0</v>
      </c>
      <c r="L169" s="127"/>
      <c r="M169" s="132"/>
      <c r="P169" s="133">
        <f>SUM(P170:P179)</f>
        <v>0</v>
      </c>
      <c r="R169" s="133">
        <f>SUM(R170:R179)</f>
        <v>0</v>
      </c>
      <c r="T169" s="134">
        <f>SUM(T170:T179)</f>
        <v>0</v>
      </c>
      <c r="AR169" s="128" t="s">
        <v>80</v>
      </c>
      <c r="AT169" s="135" t="s">
        <v>71</v>
      </c>
      <c r="AU169" s="135" t="s">
        <v>80</v>
      </c>
      <c r="AY169" s="128" t="s">
        <v>207</v>
      </c>
      <c r="BK169" s="136">
        <f>SUM(BK170:BK179)</f>
        <v>0</v>
      </c>
    </row>
    <row r="170" spans="2:65" s="1" customFormat="1" ht="21.75" customHeight="1" x14ac:dyDescent="0.2">
      <c r="B170" s="137"/>
      <c r="C170" s="138" t="s">
        <v>341</v>
      </c>
      <c r="D170" s="198" t="s">
        <v>208</v>
      </c>
      <c r="E170" s="139" t="s">
        <v>528</v>
      </c>
      <c r="F170" s="140" t="s">
        <v>529</v>
      </c>
      <c r="G170" s="141" t="s">
        <v>469</v>
      </c>
      <c r="H170" s="142">
        <v>447.59</v>
      </c>
      <c r="I170" s="143"/>
      <c r="J170" s="144">
        <f>ROUND(I170*H170,2)</f>
        <v>0</v>
      </c>
      <c r="K170" s="145"/>
      <c r="L170" s="32"/>
      <c r="M170" s="146" t="s">
        <v>1</v>
      </c>
      <c r="N170" s="147" t="s">
        <v>38</v>
      </c>
      <c r="P170" s="148">
        <f>O170*H170</f>
        <v>0</v>
      </c>
      <c r="Q170" s="148">
        <v>0</v>
      </c>
      <c r="R170" s="148">
        <f>Q170*H170</f>
        <v>0</v>
      </c>
      <c r="S170" s="148">
        <v>0</v>
      </c>
      <c r="T170" s="149">
        <f>S170*H170</f>
        <v>0</v>
      </c>
      <c r="AR170" s="150" t="s">
        <v>236</v>
      </c>
      <c r="AT170" s="150" t="s">
        <v>208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3269</v>
      </c>
    </row>
    <row r="171" spans="2:65" s="11" customFormat="1" x14ac:dyDescent="0.2">
      <c r="B171" s="152"/>
      <c r="D171" s="153" t="s">
        <v>214</v>
      </c>
      <c r="E171" s="154" t="s">
        <v>1</v>
      </c>
      <c r="F171" s="155" t="s">
        <v>3270</v>
      </c>
      <c r="H171" s="156">
        <v>447.59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29</v>
      </c>
      <c r="AX171" s="11" t="s">
        <v>80</v>
      </c>
      <c r="AY171" s="154" t="s">
        <v>207</v>
      </c>
    </row>
    <row r="172" spans="2:65" s="1" customFormat="1" ht="24.15" customHeight="1" x14ac:dyDescent="0.2">
      <c r="B172" s="137"/>
      <c r="C172" s="138" t="s">
        <v>344</v>
      </c>
      <c r="D172" s="198" t="s">
        <v>208</v>
      </c>
      <c r="E172" s="139" t="s">
        <v>536</v>
      </c>
      <c r="F172" s="140" t="s">
        <v>537</v>
      </c>
      <c r="G172" s="141" t="s">
        <v>469</v>
      </c>
      <c r="H172" s="142">
        <v>10742.16</v>
      </c>
      <c r="I172" s="143"/>
      <c r="J172" s="144">
        <f>ROUND(I172*H172,2)</f>
        <v>0</v>
      </c>
      <c r="K172" s="145"/>
      <c r="L172" s="32"/>
      <c r="M172" s="146" t="s">
        <v>1</v>
      </c>
      <c r="N172" s="147" t="s">
        <v>38</v>
      </c>
      <c r="P172" s="148">
        <f>O172*H172</f>
        <v>0</v>
      </c>
      <c r="Q172" s="148">
        <v>0</v>
      </c>
      <c r="R172" s="148">
        <f>Q172*H172</f>
        <v>0</v>
      </c>
      <c r="S172" s="148">
        <v>0</v>
      </c>
      <c r="T172" s="149">
        <f>S172*H172</f>
        <v>0</v>
      </c>
      <c r="AR172" s="150" t="s">
        <v>236</v>
      </c>
      <c r="AT172" s="150" t="s">
        <v>208</v>
      </c>
      <c r="AU172" s="150" t="s">
        <v>91</v>
      </c>
      <c r="AY172" s="17" t="s">
        <v>207</v>
      </c>
      <c r="BE172" s="151">
        <f>IF(N172="základná",J172,0)</f>
        <v>0</v>
      </c>
      <c r="BF172" s="151">
        <f>IF(N172="znížená",J172,0)</f>
        <v>0</v>
      </c>
      <c r="BG172" s="151">
        <f>IF(N172="zákl. prenesená",J172,0)</f>
        <v>0</v>
      </c>
      <c r="BH172" s="151">
        <f>IF(N172="zníž. prenesená",J172,0)</f>
        <v>0</v>
      </c>
      <c r="BI172" s="151">
        <f>IF(N172="nulová",J172,0)</f>
        <v>0</v>
      </c>
      <c r="BJ172" s="17" t="s">
        <v>91</v>
      </c>
      <c r="BK172" s="151">
        <f>ROUND(I172*H172,2)</f>
        <v>0</v>
      </c>
      <c r="BL172" s="17" t="s">
        <v>236</v>
      </c>
      <c r="BM172" s="150" t="s">
        <v>3271</v>
      </c>
    </row>
    <row r="173" spans="2:65" s="1" customFormat="1" ht="19.2" x14ac:dyDescent="0.2">
      <c r="B173" s="32"/>
      <c r="D173" s="153" t="s">
        <v>220</v>
      </c>
      <c r="F173" s="160" t="s">
        <v>539</v>
      </c>
      <c r="I173" s="161"/>
      <c r="L173" s="32"/>
      <c r="M173" s="162"/>
      <c r="T173" s="59"/>
      <c r="AT173" s="17" t="s">
        <v>220</v>
      </c>
      <c r="AU173" s="17" t="s">
        <v>91</v>
      </c>
    </row>
    <row r="174" spans="2:65" s="11" customFormat="1" x14ac:dyDescent="0.2">
      <c r="B174" s="152"/>
      <c r="D174" s="153" t="s">
        <v>214</v>
      </c>
      <c r="E174" s="154" t="s">
        <v>1</v>
      </c>
      <c r="F174" s="155" t="s">
        <v>3272</v>
      </c>
      <c r="H174" s="156">
        <v>10742.16</v>
      </c>
      <c r="I174" s="157"/>
      <c r="L174" s="152"/>
      <c r="M174" s="158"/>
      <c r="T174" s="159"/>
      <c r="AT174" s="154" t="s">
        <v>214</v>
      </c>
      <c r="AU174" s="154" t="s">
        <v>91</v>
      </c>
      <c r="AV174" s="11" t="s">
        <v>91</v>
      </c>
      <c r="AW174" s="11" t="s">
        <v>29</v>
      </c>
      <c r="AX174" s="11" t="s">
        <v>80</v>
      </c>
      <c r="AY174" s="154" t="s">
        <v>207</v>
      </c>
    </row>
    <row r="175" spans="2:65" s="1" customFormat="1" ht="24.15" customHeight="1" x14ac:dyDescent="0.2">
      <c r="B175" s="137"/>
      <c r="C175" s="138" t="s">
        <v>348</v>
      </c>
      <c r="D175" s="198" t="s">
        <v>208</v>
      </c>
      <c r="E175" s="139" t="s">
        <v>542</v>
      </c>
      <c r="F175" s="140" t="s">
        <v>543</v>
      </c>
      <c r="G175" s="141" t="s">
        <v>469</v>
      </c>
      <c r="H175" s="142">
        <v>1790.36</v>
      </c>
      <c r="I175" s="143"/>
      <c r="J175" s="144">
        <f>ROUND(I175*H175,2)</f>
        <v>0</v>
      </c>
      <c r="K175" s="145"/>
      <c r="L175" s="32"/>
      <c r="M175" s="146" t="s">
        <v>1</v>
      </c>
      <c r="N175" s="147" t="s">
        <v>38</v>
      </c>
      <c r="P175" s="148">
        <f>O175*H175</f>
        <v>0</v>
      </c>
      <c r="Q175" s="148">
        <v>0</v>
      </c>
      <c r="R175" s="148">
        <f>Q175*H175</f>
        <v>0</v>
      </c>
      <c r="S175" s="148">
        <v>0</v>
      </c>
      <c r="T175" s="149">
        <f>S175*H175</f>
        <v>0</v>
      </c>
      <c r="AR175" s="150" t="s">
        <v>236</v>
      </c>
      <c r="AT175" s="150" t="s">
        <v>208</v>
      </c>
      <c r="AU175" s="150" t="s">
        <v>91</v>
      </c>
      <c r="AY175" s="17" t="s">
        <v>207</v>
      </c>
      <c r="BE175" s="151">
        <f>IF(N175="základná",J175,0)</f>
        <v>0</v>
      </c>
      <c r="BF175" s="151">
        <f>IF(N175="znížená",J175,0)</f>
        <v>0</v>
      </c>
      <c r="BG175" s="151">
        <f>IF(N175="zákl. prenesená",J175,0)</f>
        <v>0</v>
      </c>
      <c r="BH175" s="151">
        <f>IF(N175="zníž. prenesená",J175,0)</f>
        <v>0</v>
      </c>
      <c r="BI175" s="151">
        <f>IF(N175="nulová",J175,0)</f>
        <v>0</v>
      </c>
      <c r="BJ175" s="17" t="s">
        <v>91</v>
      </c>
      <c r="BK175" s="151">
        <f>ROUND(I175*H175,2)</f>
        <v>0</v>
      </c>
      <c r="BL175" s="17" t="s">
        <v>236</v>
      </c>
      <c r="BM175" s="150" t="s">
        <v>3273</v>
      </c>
    </row>
    <row r="176" spans="2:65" s="1" customFormat="1" ht="19.2" x14ac:dyDescent="0.2">
      <c r="B176" s="32"/>
      <c r="D176" s="153" t="s">
        <v>220</v>
      </c>
      <c r="F176" s="160" t="s">
        <v>545</v>
      </c>
      <c r="I176" s="161"/>
      <c r="L176" s="32"/>
      <c r="M176" s="162"/>
      <c r="T176" s="59"/>
      <c r="AT176" s="17" t="s">
        <v>220</v>
      </c>
      <c r="AU176" s="17" t="s">
        <v>91</v>
      </c>
    </row>
    <row r="177" spans="2:65" s="11" customFormat="1" x14ac:dyDescent="0.2">
      <c r="B177" s="152"/>
      <c r="D177" s="153" t="s">
        <v>214</v>
      </c>
      <c r="E177" s="154" t="s">
        <v>1</v>
      </c>
      <c r="F177" s="155" t="s">
        <v>3274</v>
      </c>
      <c r="H177" s="156">
        <v>1790.36</v>
      </c>
      <c r="I177" s="157"/>
      <c r="L177" s="152"/>
      <c r="M177" s="158"/>
      <c r="T177" s="159"/>
      <c r="AT177" s="154" t="s">
        <v>214</v>
      </c>
      <c r="AU177" s="154" t="s">
        <v>91</v>
      </c>
      <c r="AV177" s="11" t="s">
        <v>91</v>
      </c>
      <c r="AW177" s="11" t="s">
        <v>29</v>
      </c>
      <c r="AX177" s="11" t="s">
        <v>80</v>
      </c>
      <c r="AY177" s="154" t="s">
        <v>207</v>
      </c>
    </row>
    <row r="178" spans="2:65" s="1" customFormat="1" ht="24.15" customHeight="1" x14ac:dyDescent="0.2">
      <c r="B178" s="137"/>
      <c r="C178" s="138" t="s">
        <v>354</v>
      </c>
      <c r="D178" s="138" t="s">
        <v>208</v>
      </c>
      <c r="E178" s="139" t="s">
        <v>562</v>
      </c>
      <c r="F178" s="140" t="s">
        <v>563</v>
      </c>
      <c r="G178" s="141" t="s">
        <v>469</v>
      </c>
      <c r="H178" s="142">
        <v>447.59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236</v>
      </c>
      <c r="AT178" s="150" t="s">
        <v>208</v>
      </c>
      <c r="AU178" s="150" t="s">
        <v>91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236</v>
      </c>
      <c r="BM178" s="150" t="s">
        <v>3275</v>
      </c>
    </row>
    <row r="179" spans="2:65" s="11" customFormat="1" x14ac:dyDescent="0.2">
      <c r="B179" s="152"/>
      <c r="D179" s="153" t="s">
        <v>214</v>
      </c>
      <c r="E179" s="154" t="s">
        <v>1</v>
      </c>
      <c r="F179" s="155" t="s">
        <v>3276</v>
      </c>
      <c r="H179" s="156">
        <v>447.59</v>
      </c>
      <c r="I179" s="157"/>
      <c r="L179" s="152"/>
      <c r="M179" s="158"/>
      <c r="T179" s="159"/>
      <c r="AT179" s="154" t="s">
        <v>214</v>
      </c>
      <c r="AU179" s="154" t="s">
        <v>91</v>
      </c>
      <c r="AV179" s="11" t="s">
        <v>91</v>
      </c>
      <c r="AW179" s="11" t="s">
        <v>29</v>
      </c>
      <c r="AX179" s="11" t="s">
        <v>80</v>
      </c>
      <c r="AY179" s="154" t="s">
        <v>207</v>
      </c>
    </row>
    <row r="180" spans="2:65" s="10" customFormat="1" ht="25.95" customHeight="1" x14ac:dyDescent="0.25">
      <c r="B180" s="127"/>
      <c r="D180" s="128" t="s">
        <v>71</v>
      </c>
      <c r="E180" s="129" t="s">
        <v>204</v>
      </c>
      <c r="F180" s="129" t="s">
        <v>205</v>
      </c>
      <c r="I180" s="130"/>
      <c r="J180" s="131">
        <f>BK180</f>
        <v>0</v>
      </c>
      <c r="L180" s="127"/>
      <c r="M180" s="132"/>
      <c r="P180" s="133">
        <f>P181</f>
        <v>0</v>
      </c>
      <c r="R180" s="133">
        <f>R181</f>
        <v>0</v>
      </c>
      <c r="T180" s="134">
        <f>T181</f>
        <v>0</v>
      </c>
      <c r="AR180" s="128" t="s">
        <v>206</v>
      </c>
      <c r="AT180" s="135" t="s">
        <v>71</v>
      </c>
      <c r="AU180" s="135" t="s">
        <v>72</v>
      </c>
      <c r="AY180" s="128" t="s">
        <v>207</v>
      </c>
      <c r="BK180" s="136">
        <f>BK181</f>
        <v>0</v>
      </c>
    </row>
    <row r="181" spans="2:65" s="1" customFormat="1" ht="44.25" customHeight="1" x14ac:dyDescent="0.2">
      <c r="B181" s="137"/>
      <c r="C181" s="138" t="s">
        <v>358</v>
      </c>
      <c r="D181" s="138" t="s">
        <v>208</v>
      </c>
      <c r="E181" s="139" t="s">
        <v>621</v>
      </c>
      <c r="F181" s="140" t="s">
        <v>622</v>
      </c>
      <c r="G181" s="141" t="s">
        <v>211</v>
      </c>
      <c r="H181" s="142">
        <v>1</v>
      </c>
      <c r="I181" s="143"/>
      <c r="J181" s="144">
        <f>ROUND(I181*H181,2)</f>
        <v>0</v>
      </c>
      <c r="K181" s="145"/>
      <c r="L181" s="32"/>
      <c r="M181" s="199" t="s">
        <v>1</v>
      </c>
      <c r="N181" s="200" t="s">
        <v>38</v>
      </c>
      <c r="O181" s="201"/>
      <c r="P181" s="202">
        <f>O181*H181</f>
        <v>0</v>
      </c>
      <c r="Q181" s="202">
        <v>0</v>
      </c>
      <c r="R181" s="202">
        <f>Q181*H181</f>
        <v>0</v>
      </c>
      <c r="S181" s="202">
        <v>0</v>
      </c>
      <c r="T181" s="203">
        <f>S181*H181</f>
        <v>0</v>
      </c>
      <c r="AR181" s="150" t="s">
        <v>212</v>
      </c>
      <c r="AT181" s="150" t="s">
        <v>208</v>
      </c>
      <c r="AU181" s="150" t="s">
        <v>80</v>
      </c>
      <c r="AY181" s="17" t="s">
        <v>207</v>
      </c>
      <c r="BE181" s="151">
        <f>IF(N181="základná",J181,0)</f>
        <v>0</v>
      </c>
      <c r="BF181" s="151">
        <f>IF(N181="znížená",J181,0)</f>
        <v>0</v>
      </c>
      <c r="BG181" s="151">
        <f>IF(N181="zákl. prenesená",J181,0)</f>
        <v>0</v>
      </c>
      <c r="BH181" s="151">
        <f>IF(N181="zníž. prenesená",J181,0)</f>
        <v>0</v>
      </c>
      <c r="BI181" s="151">
        <f>IF(N181="nulová",J181,0)</f>
        <v>0</v>
      </c>
      <c r="BJ181" s="17" t="s">
        <v>91</v>
      </c>
      <c r="BK181" s="151">
        <f>ROUND(I181*H181,2)</f>
        <v>0</v>
      </c>
      <c r="BL181" s="17" t="s">
        <v>212</v>
      </c>
      <c r="BM181" s="150" t="s">
        <v>3277</v>
      </c>
    </row>
    <row r="182" spans="2:65" s="1" customFormat="1" ht="6.9" customHeight="1" x14ac:dyDescent="0.2">
      <c r="B182" s="47"/>
      <c r="C182" s="48"/>
      <c r="D182" s="48"/>
      <c r="E182" s="48"/>
      <c r="F182" s="48"/>
      <c r="G182" s="48"/>
      <c r="H182" s="48"/>
      <c r="I182" s="48"/>
      <c r="J182" s="48"/>
      <c r="K182" s="48"/>
      <c r="L182" s="32"/>
    </row>
  </sheetData>
  <autoFilter ref="C119:K181" xr:uid="{00000000-0009-0000-0000-000013000000}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2:BM171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152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3278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3279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ROUND((SUM(BE124:BE170)),  2)</f>
        <v>0</v>
      </c>
      <c r="G35" s="100"/>
      <c r="H35" s="100"/>
      <c r="I35" s="101">
        <v>0.23</v>
      </c>
      <c r="J35" s="99">
        <f>ROUND(((SUM(BE124:BE170))*I35),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ROUND((SUM(BF124:BF170)),  2)</f>
        <v>0</v>
      </c>
      <c r="I36" s="102">
        <v>0.23</v>
      </c>
      <c r="J36" s="89">
        <f>ROUND(((SUM(BF124:BF170))*I36),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ROUND((SUM(BG124:BG170)),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ROUND((SUM(BH124:BH170)),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ROUND((SUM(BI124:BI170)),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3278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2.12.1 - SO 2.12.1  Úsek MC MO2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J163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J168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3278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16.5" customHeight="1" x14ac:dyDescent="0.2">
      <c r="B116" s="32"/>
      <c r="E116" s="239" t="str">
        <f>E11</f>
        <v>SO 2.12.1 - SO 2.12.1  Úsek MC MO2 8/40 - I. etapa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P125+P168</f>
        <v>0</v>
      </c>
      <c r="Q124" s="56"/>
      <c r="R124" s="124">
        <f>R125+R168</f>
        <v>670.92001599999992</v>
      </c>
      <c r="S124" s="56"/>
      <c r="T124" s="125">
        <f>T125+T168</f>
        <v>0</v>
      </c>
      <c r="AT124" s="17" t="s">
        <v>71</v>
      </c>
      <c r="AU124" s="17" t="s">
        <v>190</v>
      </c>
      <c r="BK124" s="126">
        <f>BK125+BK168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P126+P163</f>
        <v>0</v>
      </c>
      <c r="R125" s="133">
        <f>R126+R163</f>
        <v>670.92001599999992</v>
      </c>
      <c r="T125" s="134">
        <f>T126+T163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BK126+BK163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SUM(P127:P162)</f>
        <v>0</v>
      </c>
      <c r="R126" s="133">
        <f>SUM(R127:R162)</f>
        <v>670.19399999999996</v>
      </c>
      <c r="T126" s="134">
        <f>SUM(T127:T162)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SUM(BK127:BK162)</f>
        <v>0</v>
      </c>
    </row>
    <row r="127" spans="2:65" s="1" customFormat="1" ht="24.15" customHeight="1" x14ac:dyDescent="0.2">
      <c r="B127" s="137"/>
      <c r="C127" s="138" t="s">
        <v>80</v>
      </c>
      <c r="D127" s="193" t="s">
        <v>208</v>
      </c>
      <c r="E127" s="139" t="s">
        <v>705</v>
      </c>
      <c r="F127" s="140" t="s">
        <v>706</v>
      </c>
      <c r="G127" s="141" t="s">
        <v>269</v>
      </c>
      <c r="H127" s="142">
        <v>1063.5999999999999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3280</v>
      </c>
    </row>
    <row r="128" spans="2:65" s="11" customFormat="1" x14ac:dyDescent="0.2">
      <c r="B128" s="152"/>
      <c r="D128" s="153" t="s">
        <v>214</v>
      </c>
      <c r="E128" s="154" t="s">
        <v>1</v>
      </c>
      <c r="F128" s="155" t="s">
        <v>3281</v>
      </c>
      <c r="H128" s="156">
        <v>709</v>
      </c>
      <c r="I128" s="157"/>
      <c r="L128" s="152"/>
      <c r="M128" s="158"/>
      <c r="T128" s="159"/>
      <c r="AT128" s="154" t="s">
        <v>214</v>
      </c>
      <c r="AU128" s="154" t="s">
        <v>91</v>
      </c>
      <c r="AV128" s="11" t="s">
        <v>91</v>
      </c>
      <c r="AW128" s="11" t="s">
        <v>29</v>
      </c>
      <c r="AX128" s="11" t="s">
        <v>72</v>
      </c>
      <c r="AY128" s="154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3282</v>
      </c>
      <c r="H129" s="156">
        <v>354.6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72</v>
      </c>
      <c r="AY129" s="154" t="s">
        <v>207</v>
      </c>
    </row>
    <row r="130" spans="2:65" s="14" customFormat="1" x14ac:dyDescent="0.2">
      <c r="B130" s="178"/>
      <c r="D130" s="153" t="s">
        <v>214</v>
      </c>
      <c r="E130" s="179" t="s">
        <v>1</v>
      </c>
      <c r="F130" s="180" t="s">
        <v>243</v>
      </c>
      <c r="H130" s="181">
        <v>1063.5999999999999</v>
      </c>
      <c r="I130" s="182"/>
      <c r="L130" s="178"/>
      <c r="M130" s="183"/>
      <c r="T130" s="184"/>
      <c r="AT130" s="179" t="s">
        <v>214</v>
      </c>
      <c r="AU130" s="179" t="s">
        <v>91</v>
      </c>
      <c r="AV130" s="14" t="s">
        <v>236</v>
      </c>
      <c r="AW130" s="14" t="s">
        <v>29</v>
      </c>
      <c r="AX130" s="14" t="s">
        <v>80</v>
      </c>
      <c r="AY130" s="179" t="s">
        <v>207</v>
      </c>
    </row>
    <row r="131" spans="2:65" s="1" customFormat="1" ht="24.15" customHeight="1" x14ac:dyDescent="0.2">
      <c r="B131" s="137"/>
      <c r="C131" s="138" t="s">
        <v>91</v>
      </c>
      <c r="D131" s="193" t="s">
        <v>208</v>
      </c>
      <c r="E131" s="139" t="s">
        <v>689</v>
      </c>
      <c r="F131" s="140" t="s">
        <v>2606</v>
      </c>
      <c r="G131" s="141" t="s">
        <v>269</v>
      </c>
      <c r="H131" s="142">
        <v>354.53300000000002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3283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3284</v>
      </c>
      <c r="H132" s="156">
        <v>354.53300000000002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80</v>
      </c>
      <c r="AY132" s="154" t="s">
        <v>207</v>
      </c>
    </row>
    <row r="133" spans="2:65" s="1" customFormat="1" ht="37.799999999999997" customHeight="1" x14ac:dyDescent="0.2">
      <c r="B133" s="137"/>
      <c r="C133" s="138" t="s">
        <v>275</v>
      </c>
      <c r="D133" s="196" t="s">
        <v>208</v>
      </c>
      <c r="E133" s="139" t="s">
        <v>944</v>
      </c>
      <c r="F133" s="140" t="s">
        <v>945</v>
      </c>
      <c r="G133" s="141" t="s">
        <v>269</v>
      </c>
      <c r="H133" s="142">
        <v>1063.5999999999999</v>
      </c>
      <c r="I133" s="143"/>
      <c r="J133" s="144">
        <f>ROUND(I133*H133,2)</f>
        <v>0</v>
      </c>
      <c r="K133" s="145"/>
      <c r="L133" s="32"/>
      <c r="M133" s="146" t="s">
        <v>1</v>
      </c>
      <c r="N133" s="147" t="s">
        <v>38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AR133" s="150" t="s">
        <v>236</v>
      </c>
      <c r="AT133" s="150" t="s">
        <v>208</v>
      </c>
      <c r="AU133" s="150" t="s">
        <v>91</v>
      </c>
      <c r="AY133" s="17" t="s">
        <v>207</v>
      </c>
      <c r="BE133" s="151">
        <f>IF(N133="základná",J133,0)</f>
        <v>0</v>
      </c>
      <c r="BF133" s="151">
        <f>IF(N133="znížená",J133,0)</f>
        <v>0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7" t="s">
        <v>91</v>
      </c>
      <c r="BK133" s="151">
        <f>ROUND(I133*H133,2)</f>
        <v>0</v>
      </c>
      <c r="BL133" s="17" t="s">
        <v>236</v>
      </c>
      <c r="BM133" s="150" t="s">
        <v>3285</v>
      </c>
    </row>
    <row r="134" spans="2:65" s="1" customFormat="1" ht="19.2" x14ac:dyDescent="0.2">
      <c r="B134" s="32"/>
      <c r="D134" s="153" t="s">
        <v>220</v>
      </c>
      <c r="F134" s="160" t="s">
        <v>446</v>
      </c>
      <c r="I134" s="161"/>
      <c r="L134" s="32"/>
      <c r="M134" s="162"/>
      <c r="T134" s="59"/>
      <c r="AT134" s="17" t="s">
        <v>220</v>
      </c>
      <c r="AU134" s="17" t="s">
        <v>91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3286</v>
      </c>
      <c r="H135" s="156">
        <v>1063.5999999999999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7.799999999999997" customHeight="1" x14ac:dyDescent="0.2">
      <c r="B136" s="137"/>
      <c r="C136" s="138" t="s">
        <v>236</v>
      </c>
      <c r="D136" s="196" t="s">
        <v>208</v>
      </c>
      <c r="E136" s="139" t="s">
        <v>948</v>
      </c>
      <c r="F136" s="140" t="s">
        <v>949</v>
      </c>
      <c r="G136" s="141" t="s">
        <v>269</v>
      </c>
      <c r="H136" s="142">
        <v>1063.5999999999999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3287</v>
      </c>
    </row>
    <row r="137" spans="2:65" s="1" customFormat="1" ht="19.2" x14ac:dyDescent="0.2">
      <c r="B137" s="32"/>
      <c r="D137" s="153" t="s">
        <v>220</v>
      </c>
      <c r="F137" s="160" t="s">
        <v>446</v>
      </c>
      <c r="I137" s="161"/>
      <c r="L137" s="32"/>
      <c r="M137" s="162"/>
      <c r="T137" s="59"/>
      <c r="AT137" s="17" t="s">
        <v>220</v>
      </c>
      <c r="AU137" s="17" t="s">
        <v>91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3286</v>
      </c>
      <c r="H138" s="156">
        <v>1063.5999999999999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80</v>
      </c>
      <c r="AY138" s="154" t="s">
        <v>207</v>
      </c>
    </row>
    <row r="139" spans="2:65" s="1" customFormat="1" ht="49.05" customHeight="1" x14ac:dyDescent="0.2">
      <c r="B139" s="137"/>
      <c r="C139" s="138" t="s">
        <v>206</v>
      </c>
      <c r="D139" s="196" t="s">
        <v>208</v>
      </c>
      <c r="E139" s="139" t="s">
        <v>951</v>
      </c>
      <c r="F139" s="140" t="s">
        <v>952</v>
      </c>
      <c r="G139" s="141" t="s">
        <v>269</v>
      </c>
      <c r="H139" s="142">
        <v>23399.200000000001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3288</v>
      </c>
    </row>
    <row r="140" spans="2:65" s="1" customFormat="1" ht="28.8" x14ac:dyDescent="0.2">
      <c r="B140" s="32"/>
      <c r="D140" s="153" t="s">
        <v>220</v>
      </c>
      <c r="F140" s="160" t="s">
        <v>1488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1" customFormat="1" ht="20.399999999999999" x14ac:dyDescent="0.2">
      <c r="B141" s="152"/>
      <c r="D141" s="153" t="s">
        <v>214</v>
      </c>
      <c r="E141" s="154" t="s">
        <v>1</v>
      </c>
      <c r="F141" s="155" t="s">
        <v>3289</v>
      </c>
      <c r="H141" s="156">
        <v>23399.200000000001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24.15" customHeight="1" x14ac:dyDescent="0.2">
      <c r="B142" s="137"/>
      <c r="C142" s="138" t="s">
        <v>311</v>
      </c>
      <c r="D142" s="196" t="s">
        <v>208</v>
      </c>
      <c r="E142" s="139" t="s">
        <v>714</v>
      </c>
      <c r="F142" s="140" t="s">
        <v>715</v>
      </c>
      <c r="G142" s="141" t="s">
        <v>269</v>
      </c>
      <c r="H142" s="142">
        <v>1063.5999999999999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3290</v>
      </c>
    </row>
    <row r="143" spans="2:65" s="1" customFormat="1" ht="19.2" x14ac:dyDescent="0.2">
      <c r="B143" s="32"/>
      <c r="D143" s="153" t="s">
        <v>220</v>
      </c>
      <c r="F143" s="160" t="s">
        <v>446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3286</v>
      </c>
      <c r="H144" s="156">
        <v>1063.5999999999999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24.15" customHeight="1" x14ac:dyDescent="0.2">
      <c r="B145" s="137"/>
      <c r="C145" s="138" t="s">
        <v>316</v>
      </c>
      <c r="D145" s="196" t="s">
        <v>208</v>
      </c>
      <c r="E145" s="139" t="s">
        <v>467</v>
      </c>
      <c r="F145" s="140" t="s">
        <v>468</v>
      </c>
      <c r="G145" s="141" t="s">
        <v>469</v>
      </c>
      <c r="H145" s="142">
        <v>1914.48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3291</v>
      </c>
    </row>
    <row r="146" spans="2:65" s="11" customFormat="1" ht="20.399999999999999" x14ac:dyDescent="0.2">
      <c r="B146" s="152"/>
      <c r="D146" s="153" t="s">
        <v>214</v>
      </c>
      <c r="E146" s="154" t="s">
        <v>1</v>
      </c>
      <c r="F146" s="155" t="s">
        <v>3292</v>
      </c>
      <c r="H146" s="156">
        <v>1914.48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33" customHeight="1" x14ac:dyDescent="0.2">
      <c r="B147" s="137"/>
      <c r="C147" s="138" t="s">
        <v>320</v>
      </c>
      <c r="D147" s="138" t="s">
        <v>208</v>
      </c>
      <c r="E147" s="139" t="s">
        <v>965</v>
      </c>
      <c r="F147" s="140" t="s">
        <v>966</v>
      </c>
      <c r="G147" s="141" t="s">
        <v>269</v>
      </c>
      <c r="H147" s="142">
        <v>177.3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3293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3294</v>
      </c>
      <c r="H148" s="156">
        <v>177.3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16.5" customHeight="1" x14ac:dyDescent="0.2">
      <c r="B149" s="137"/>
      <c r="C149" s="206" t="s">
        <v>324</v>
      </c>
      <c r="D149" s="206" t="s">
        <v>742</v>
      </c>
      <c r="E149" s="207" t="s">
        <v>1235</v>
      </c>
      <c r="F149" s="208" t="s">
        <v>1236</v>
      </c>
      <c r="G149" s="209" t="s">
        <v>469</v>
      </c>
      <c r="H149" s="210">
        <v>335.09699999999998</v>
      </c>
      <c r="I149" s="211"/>
      <c r="J149" s="212">
        <f>ROUND(I149*H149,2)</f>
        <v>0</v>
      </c>
      <c r="K149" s="213"/>
      <c r="L149" s="214"/>
      <c r="M149" s="215" t="s">
        <v>1</v>
      </c>
      <c r="N149" s="216" t="s">
        <v>38</v>
      </c>
      <c r="P149" s="148">
        <f>O149*H149</f>
        <v>0</v>
      </c>
      <c r="Q149" s="148">
        <v>1</v>
      </c>
      <c r="R149" s="148">
        <f>Q149*H149</f>
        <v>335.09699999999998</v>
      </c>
      <c r="S149" s="148">
        <v>0</v>
      </c>
      <c r="T149" s="149">
        <f>S149*H149</f>
        <v>0</v>
      </c>
      <c r="AR149" s="150" t="s">
        <v>320</v>
      </c>
      <c r="AT149" s="150" t="s">
        <v>742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3295</v>
      </c>
    </row>
    <row r="150" spans="2:65" s="11" customFormat="1" x14ac:dyDescent="0.2">
      <c r="B150" s="152"/>
      <c r="D150" s="153" t="s">
        <v>214</v>
      </c>
      <c r="F150" s="155" t="s">
        <v>3296</v>
      </c>
      <c r="H150" s="156">
        <v>335.09699999999998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3</v>
      </c>
      <c r="AX150" s="11" t="s">
        <v>80</v>
      </c>
      <c r="AY150" s="154" t="s">
        <v>207</v>
      </c>
    </row>
    <row r="151" spans="2:65" s="1" customFormat="1" ht="33" customHeight="1" x14ac:dyDescent="0.2">
      <c r="B151" s="137"/>
      <c r="C151" s="138" t="s">
        <v>330</v>
      </c>
      <c r="D151" s="138" t="s">
        <v>208</v>
      </c>
      <c r="E151" s="139" t="s">
        <v>965</v>
      </c>
      <c r="F151" s="140" t="s">
        <v>966</v>
      </c>
      <c r="G151" s="141" t="s">
        <v>269</v>
      </c>
      <c r="H151" s="142">
        <v>177.3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3297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3298</v>
      </c>
      <c r="H152" s="156">
        <v>177.3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16.5" customHeight="1" x14ac:dyDescent="0.2">
      <c r="B153" s="137"/>
      <c r="C153" s="206" t="s">
        <v>334</v>
      </c>
      <c r="D153" s="206" t="s">
        <v>742</v>
      </c>
      <c r="E153" s="207" t="s">
        <v>2640</v>
      </c>
      <c r="F153" s="208" t="s">
        <v>2641</v>
      </c>
      <c r="G153" s="209" t="s">
        <v>469</v>
      </c>
      <c r="H153" s="210">
        <v>335.09699999999998</v>
      </c>
      <c r="I153" s="211"/>
      <c r="J153" s="212">
        <f>ROUND(I153*H153,2)</f>
        <v>0</v>
      </c>
      <c r="K153" s="213"/>
      <c r="L153" s="214"/>
      <c r="M153" s="215" t="s">
        <v>1</v>
      </c>
      <c r="N153" s="216" t="s">
        <v>38</v>
      </c>
      <c r="P153" s="148">
        <f>O153*H153</f>
        <v>0</v>
      </c>
      <c r="Q153" s="148">
        <v>1</v>
      </c>
      <c r="R153" s="148">
        <f>Q153*H153</f>
        <v>335.09699999999998</v>
      </c>
      <c r="S153" s="148">
        <v>0</v>
      </c>
      <c r="T153" s="149">
        <f>S153*H153</f>
        <v>0</v>
      </c>
      <c r="AR153" s="150" t="s">
        <v>320</v>
      </c>
      <c r="AT153" s="150" t="s">
        <v>742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3299</v>
      </c>
    </row>
    <row r="154" spans="2:65" s="11" customFormat="1" x14ac:dyDescent="0.2">
      <c r="B154" s="152"/>
      <c r="D154" s="153" t="s">
        <v>214</v>
      </c>
      <c r="F154" s="155" t="s">
        <v>3296</v>
      </c>
      <c r="H154" s="156">
        <v>335.09699999999998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3</v>
      </c>
      <c r="AX154" s="11" t="s">
        <v>80</v>
      </c>
      <c r="AY154" s="154" t="s">
        <v>207</v>
      </c>
    </row>
    <row r="155" spans="2:65" s="1" customFormat="1" ht="24.15" customHeight="1" x14ac:dyDescent="0.2">
      <c r="B155" s="137"/>
      <c r="C155" s="138" t="s">
        <v>337</v>
      </c>
      <c r="D155" s="193" t="s">
        <v>208</v>
      </c>
      <c r="E155" s="139" t="s">
        <v>1541</v>
      </c>
      <c r="F155" s="140" t="s">
        <v>1542</v>
      </c>
      <c r="G155" s="141" t="s">
        <v>235</v>
      </c>
      <c r="H155" s="142">
        <v>1921.1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3300</v>
      </c>
    </row>
    <row r="156" spans="2:65" s="11" customFormat="1" ht="20.399999999999999" x14ac:dyDescent="0.2">
      <c r="B156" s="152"/>
      <c r="D156" s="153" t="s">
        <v>214</v>
      </c>
      <c r="E156" s="154" t="s">
        <v>1</v>
      </c>
      <c r="F156" s="155" t="s">
        <v>3301</v>
      </c>
      <c r="H156" s="156">
        <v>1160.5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ht="20.399999999999999" x14ac:dyDescent="0.2">
      <c r="B157" s="152"/>
      <c r="D157" s="153" t="s">
        <v>214</v>
      </c>
      <c r="E157" s="154" t="s">
        <v>1</v>
      </c>
      <c r="F157" s="155" t="s">
        <v>3302</v>
      </c>
      <c r="H157" s="156">
        <v>760.6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1921.1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24.15" customHeight="1" x14ac:dyDescent="0.2">
      <c r="B159" s="137"/>
      <c r="C159" s="138" t="s">
        <v>341</v>
      </c>
      <c r="D159" s="138" t="s">
        <v>208</v>
      </c>
      <c r="E159" s="139" t="s">
        <v>1270</v>
      </c>
      <c r="F159" s="140" t="s">
        <v>1271</v>
      </c>
      <c r="G159" s="141" t="s">
        <v>235</v>
      </c>
      <c r="H159" s="142">
        <v>1160.5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3303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3304</v>
      </c>
      <c r="H160" s="156">
        <v>1160.5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16.5" customHeight="1" x14ac:dyDescent="0.2">
      <c r="B161" s="137"/>
      <c r="C161" s="138" t="s">
        <v>344</v>
      </c>
      <c r="D161" s="138" t="s">
        <v>208</v>
      </c>
      <c r="E161" s="139" t="s">
        <v>1555</v>
      </c>
      <c r="F161" s="140" t="s">
        <v>1556</v>
      </c>
      <c r="G161" s="141" t="s">
        <v>235</v>
      </c>
      <c r="H161" s="142">
        <v>760.6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3305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3306</v>
      </c>
      <c r="H162" s="156">
        <v>760.6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236</v>
      </c>
      <c r="F163" s="170" t="s">
        <v>1000</v>
      </c>
      <c r="I163" s="130"/>
      <c r="J163" s="171">
        <f>BK163</f>
        <v>0</v>
      </c>
      <c r="L163" s="127"/>
      <c r="M163" s="132"/>
      <c r="P163" s="133">
        <f>SUM(P164:P167)</f>
        <v>0</v>
      </c>
      <c r="R163" s="133">
        <f>SUM(R164:R167)</f>
        <v>0.72601599999999999</v>
      </c>
      <c r="T163" s="134">
        <f>SUM(T164:T167)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SUM(BK164:BK167)</f>
        <v>0</v>
      </c>
    </row>
    <row r="164" spans="2:65" s="1" customFormat="1" ht="37.799999999999997" customHeight="1" x14ac:dyDescent="0.2">
      <c r="B164" s="137"/>
      <c r="C164" s="138" t="s">
        <v>348</v>
      </c>
      <c r="D164" s="138" t="s">
        <v>208</v>
      </c>
      <c r="E164" s="139" t="s">
        <v>2656</v>
      </c>
      <c r="F164" s="140" t="s">
        <v>2657</v>
      </c>
      <c r="G164" s="141" t="s">
        <v>235</v>
      </c>
      <c r="H164" s="142">
        <v>1134.4000000000001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2.7999999999999998E-4</v>
      </c>
      <c r="R164" s="148">
        <f>Q164*H164</f>
        <v>0.31763199999999997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3307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3308</v>
      </c>
      <c r="H165" s="156">
        <v>1134.4000000000001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16.5" customHeight="1" x14ac:dyDescent="0.2">
      <c r="B166" s="137"/>
      <c r="C166" s="206" t="s">
        <v>354</v>
      </c>
      <c r="D166" s="206" t="s">
        <v>742</v>
      </c>
      <c r="E166" s="207" t="s">
        <v>2660</v>
      </c>
      <c r="F166" s="208" t="s">
        <v>2661</v>
      </c>
      <c r="G166" s="209" t="s">
        <v>235</v>
      </c>
      <c r="H166" s="210">
        <v>1361.28</v>
      </c>
      <c r="I166" s="211"/>
      <c r="J166" s="212">
        <f>ROUND(I166*H166,2)</f>
        <v>0</v>
      </c>
      <c r="K166" s="213"/>
      <c r="L166" s="214"/>
      <c r="M166" s="215" t="s">
        <v>1</v>
      </c>
      <c r="N166" s="216" t="s">
        <v>38</v>
      </c>
      <c r="P166" s="148">
        <f>O166*H166</f>
        <v>0</v>
      </c>
      <c r="Q166" s="148">
        <v>2.9999999999999997E-4</v>
      </c>
      <c r="R166" s="148">
        <f>Q166*H166</f>
        <v>0.40838399999999997</v>
      </c>
      <c r="S166" s="148">
        <v>0</v>
      </c>
      <c r="T166" s="149">
        <f>S166*H166</f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3309</v>
      </c>
    </row>
    <row r="167" spans="2:65" s="11" customFormat="1" x14ac:dyDescent="0.2">
      <c r="B167" s="152"/>
      <c r="D167" s="153" t="s">
        <v>214</v>
      </c>
      <c r="F167" s="155" t="s">
        <v>3310</v>
      </c>
      <c r="H167" s="156">
        <v>1361.28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3</v>
      </c>
      <c r="AX167" s="11" t="s">
        <v>80</v>
      </c>
      <c r="AY167" s="154" t="s">
        <v>207</v>
      </c>
    </row>
    <row r="168" spans="2:65" s="10" customFormat="1" ht="25.95" customHeight="1" x14ac:dyDescent="0.25">
      <c r="B168" s="127"/>
      <c r="D168" s="128" t="s">
        <v>71</v>
      </c>
      <c r="E168" s="129" t="s">
        <v>204</v>
      </c>
      <c r="F168" s="129" t="s">
        <v>205</v>
      </c>
      <c r="I168" s="130"/>
      <c r="J168" s="131">
        <f>BK168</f>
        <v>0</v>
      </c>
      <c r="L168" s="127"/>
      <c r="M168" s="132"/>
      <c r="P168" s="133">
        <f>SUM(P169:P170)</f>
        <v>0</v>
      </c>
      <c r="R168" s="133">
        <f>SUM(R169:R170)</f>
        <v>0</v>
      </c>
      <c r="T168" s="134">
        <f>SUM(T169:T170)</f>
        <v>0</v>
      </c>
      <c r="AR168" s="128" t="s">
        <v>206</v>
      </c>
      <c r="AT168" s="135" t="s">
        <v>71</v>
      </c>
      <c r="AU168" s="135" t="s">
        <v>72</v>
      </c>
      <c r="AY168" s="128" t="s">
        <v>207</v>
      </c>
      <c r="BK168" s="136">
        <f>SUM(BK169:BK170)</f>
        <v>0</v>
      </c>
    </row>
    <row r="169" spans="2:65" s="1" customFormat="1" ht="49.05" customHeight="1" x14ac:dyDescent="0.2">
      <c r="B169" s="137"/>
      <c r="C169" s="138" t="s">
        <v>358</v>
      </c>
      <c r="D169" s="138" t="s">
        <v>208</v>
      </c>
      <c r="E169" s="139" t="s">
        <v>918</v>
      </c>
      <c r="F169" s="140" t="s">
        <v>919</v>
      </c>
      <c r="G169" s="141" t="s">
        <v>211</v>
      </c>
      <c r="H169" s="142">
        <v>1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212</v>
      </c>
      <c r="AT169" s="150" t="s">
        <v>208</v>
      </c>
      <c r="AU169" s="150" t="s">
        <v>80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212</v>
      </c>
      <c r="BM169" s="150" t="s">
        <v>3311</v>
      </c>
    </row>
    <row r="170" spans="2:65" s="1" customFormat="1" ht="44.25" customHeight="1" x14ac:dyDescent="0.2">
      <c r="B170" s="137"/>
      <c r="C170" s="138" t="s">
        <v>362</v>
      </c>
      <c r="D170" s="138" t="s">
        <v>208</v>
      </c>
      <c r="E170" s="139" t="s">
        <v>621</v>
      </c>
      <c r="F170" s="140" t="s">
        <v>622</v>
      </c>
      <c r="G170" s="141" t="s">
        <v>211</v>
      </c>
      <c r="H170" s="142">
        <v>1</v>
      </c>
      <c r="I170" s="143"/>
      <c r="J170" s="144">
        <f>ROUND(I170*H170,2)</f>
        <v>0</v>
      </c>
      <c r="K170" s="145"/>
      <c r="L170" s="32"/>
      <c r="M170" s="199" t="s">
        <v>1</v>
      </c>
      <c r="N170" s="200" t="s">
        <v>38</v>
      </c>
      <c r="O170" s="201"/>
      <c r="P170" s="202">
        <f>O170*H170</f>
        <v>0</v>
      </c>
      <c r="Q170" s="202">
        <v>0</v>
      </c>
      <c r="R170" s="202">
        <f>Q170*H170</f>
        <v>0</v>
      </c>
      <c r="S170" s="202">
        <v>0</v>
      </c>
      <c r="T170" s="203">
        <f>S170*H170</f>
        <v>0</v>
      </c>
      <c r="AR170" s="150" t="s">
        <v>212</v>
      </c>
      <c r="AT170" s="150" t="s">
        <v>208</v>
      </c>
      <c r="AU170" s="150" t="s">
        <v>80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212</v>
      </c>
      <c r="BM170" s="150" t="s">
        <v>3312</v>
      </c>
    </row>
    <row r="171" spans="2:65" s="1" customFormat="1" ht="6.9" customHeight="1" x14ac:dyDescent="0.2">
      <c r="B171" s="47"/>
      <c r="C171" s="48"/>
      <c r="D171" s="48"/>
      <c r="E171" s="48"/>
      <c r="F171" s="48"/>
      <c r="G171" s="48"/>
      <c r="H171" s="48"/>
      <c r="I171" s="48"/>
      <c r="J171" s="48"/>
      <c r="K171" s="48"/>
      <c r="L171" s="32"/>
    </row>
  </sheetData>
  <autoFilter ref="C123:K170" xr:uid="{00000000-0009-0000-0000-000014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2:BM171"/>
  <sheetViews>
    <sheetView showGridLines="0" topLeftCell="A133" workbookViewId="0">
      <selection activeCell="E142" sqref="E142:H142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155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3278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3313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ROUND((SUM(BE124:BE170)),  2)</f>
        <v>0</v>
      </c>
      <c r="G35" s="100"/>
      <c r="H35" s="100"/>
      <c r="I35" s="101">
        <v>0.23</v>
      </c>
      <c r="J35" s="99">
        <f>ROUND(((SUM(BE124:BE170))*I35),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ROUND((SUM(BF124:BF170)),  2)</f>
        <v>0</v>
      </c>
      <c r="I36" s="102">
        <v>0.23</v>
      </c>
      <c r="J36" s="89">
        <f>ROUND(((SUM(BF124:BF170))*I36),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ROUND((SUM(BG124:BG170)),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ROUND((SUM(BH124:BH170)),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ROUND((SUM(BI124:BI170)),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3278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2.12.2 - SO 2.12.2  Úsek MC MO3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J163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J168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3278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16.5" customHeight="1" x14ac:dyDescent="0.2">
      <c r="B116" s="32"/>
      <c r="E116" s="239" t="str">
        <f>E11</f>
        <v>SO 2.12.2 - SO 2.12.2  Úsek MC MO3 8/40 - I. etapa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P125+P168</f>
        <v>0</v>
      </c>
      <c r="Q124" s="56"/>
      <c r="R124" s="124">
        <f>R125+R168</f>
        <v>368.57074560000001</v>
      </c>
      <c r="S124" s="56"/>
      <c r="T124" s="125">
        <f>T125+T168</f>
        <v>0</v>
      </c>
      <c r="AT124" s="17" t="s">
        <v>71</v>
      </c>
      <c r="AU124" s="17" t="s">
        <v>190</v>
      </c>
      <c r="BK124" s="126">
        <f>BK125+BK168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P126+P163</f>
        <v>0</v>
      </c>
      <c r="R125" s="133">
        <f>R126+R163</f>
        <v>368.57074560000001</v>
      </c>
      <c r="T125" s="134">
        <f>T126+T163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BK126+BK163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SUM(P127:P162)</f>
        <v>0</v>
      </c>
      <c r="R126" s="133">
        <f>SUM(R127:R162)</f>
        <v>368.17200000000003</v>
      </c>
      <c r="T126" s="134">
        <f>SUM(T127:T162)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SUM(BK127:BK162)</f>
        <v>0</v>
      </c>
    </row>
    <row r="127" spans="2:65" s="1" customFormat="1" ht="24.15" customHeight="1" x14ac:dyDescent="0.2">
      <c r="B127" s="137"/>
      <c r="C127" s="138" t="s">
        <v>80</v>
      </c>
      <c r="D127" s="193" t="s">
        <v>208</v>
      </c>
      <c r="E127" s="139" t="s">
        <v>1459</v>
      </c>
      <c r="F127" s="140" t="s">
        <v>2603</v>
      </c>
      <c r="G127" s="141" t="s">
        <v>269</v>
      </c>
      <c r="H127" s="142">
        <v>584.20000000000005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3314</v>
      </c>
    </row>
    <row r="128" spans="2:65" s="11" customFormat="1" x14ac:dyDescent="0.2">
      <c r="B128" s="152"/>
      <c r="D128" s="153" t="s">
        <v>214</v>
      </c>
      <c r="E128" s="154" t="s">
        <v>1</v>
      </c>
      <c r="F128" s="155" t="s">
        <v>3315</v>
      </c>
      <c r="H128" s="156">
        <v>389.4</v>
      </c>
      <c r="I128" s="157"/>
      <c r="L128" s="152"/>
      <c r="M128" s="158"/>
      <c r="T128" s="159"/>
      <c r="AT128" s="154" t="s">
        <v>214</v>
      </c>
      <c r="AU128" s="154" t="s">
        <v>91</v>
      </c>
      <c r="AV128" s="11" t="s">
        <v>91</v>
      </c>
      <c r="AW128" s="11" t="s">
        <v>29</v>
      </c>
      <c r="AX128" s="11" t="s">
        <v>72</v>
      </c>
      <c r="AY128" s="154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3316</v>
      </c>
      <c r="H129" s="156">
        <v>194.8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72</v>
      </c>
      <c r="AY129" s="154" t="s">
        <v>207</v>
      </c>
    </row>
    <row r="130" spans="2:65" s="14" customFormat="1" x14ac:dyDescent="0.2">
      <c r="B130" s="178"/>
      <c r="D130" s="153" t="s">
        <v>214</v>
      </c>
      <c r="E130" s="179" t="s">
        <v>1</v>
      </c>
      <c r="F130" s="180" t="s">
        <v>243</v>
      </c>
      <c r="H130" s="181">
        <v>584.20000000000005</v>
      </c>
      <c r="I130" s="182"/>
      <c r="L130" s="178"/>
      <c r="M130" s="183"/>
      <c r="T130" s="184"/>
      <c r="AT130" s="179" t="s">
        <v>214</v>
      </c>
      <c r="AU130" s="179" t="s">
        <v>91</v>
      </c>
      <c r="AV130" s="14" t="s">
        <v>236</v>
      </c>
      <c r="AW130" s="14" t="s">
        <v>29</v>
      </c>
      <c r="AX130" s="14" t="s">
        <v>80</v>
      </c>
      <c r="AY130" s="179" t="s">
        <v>207</v>
      </c>
    </row>
    <row r="131" spans="2:65" s="1" customFormat="1" ht="24.15" customHeight="1" x14ac:dyDescent="0.2">
      <c r="B131" s="137"/>
      <c r="C131" s="138" t="s">
        <v>91</v>
      </c>
      <c r="D131" s="193" t="s">
        <v>208</v>
      </c>
      <c r="E131" s="139" t="s">
        <v>689</v>
      </c>
      <c r="F131" s="140" t="s">
        <v>2606</v>
      </c>
      <c r="G131" s="141" t="s">
        <v>269</v>
      </c>
      <c r="H131" s="142">
        <v>128.06700000000001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3317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3318</v>
      </c>
      <c r="H132" s="156">
        <v>128.06700000000001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80</v>
      </c>
      <c r="AY132" s="154" t="s">
        <v>207</v>
      </c>
    </row>
    <row r="133" spans="2:65" s="1" customFormat="1" ht="37.799999999999997" customHeight="1" x14ac:dyDescent="0.2">
      <c r="B133" s="137"/>
      <c r="C133" s="138" t="s">
        <v>275</v>
      </c>
      <c r="D133" s="196" t="s">
        <v>208</v>
      </c>
      <c r="E133" s="139" t="s">
        <v>443</v>
      </c>
      <c r="F133" s="140" t="s">
        <v>444</v>
      </c>
      <c r="G133" s="141" t="s">
        <v>269</v>
      </c>
      <c r="H133" s="142">
        <v>584.20000000000005</v>
      </c>
      <c r="I133" s="143"/>
      <c r="J133" s="144">
        <f>ROUND(I133*H133,2)</f>
        <v>0</v>
      </c>
      <c r="K133" s="145"/>
      <c r="L133" s="32"/>
      <c r="M133" s="146" t="s">
        <v>1</v>
      </c>
      <c r="N133" s="147" t="s">
        <v>38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AR133" s="150" t="s">
        <v>236</v>
      </c>
      <c r="AT133" s="150" t="s">
        <v>208</v>
      </c>
      <c r="AU133" s="150" t="s">
        <v>91</v>
      </c>
      <c r="AY133" s="17" t="s">
        <v>207</v>
      </c>
      <c r="BE133" s="151">
        <f>IF(N133="základná",J133,0)</f>
        <v>0</v>
      </c>
      <c r="BF133" s="151">
        <f>IF(N133="znížená",J133,0)</f>
        <v>0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7" t="s">
        <v>91</v>
      </c>
      <c r="BK133" s="151">
        <f>ROUND(I133*H133,2)</f>
        <v>0</v>
      </c>
      <c r="BL133" s="17" t="s">
        <v>236</v>
      </c>
      <c r="BM133" s="150" t="s">
        <v>3319</v>
      </c>
    </row>
    <row r="134" spans="2:65" s="1" customFormat="1" ht="19.2" x14ac:dyDescent="0.2">
      <c r="B134" s="32"/>
      <c r="D134" s="153" t="s">
        <v>220</v>
      </c>
      <c r="F134" s="160" t="s">
        <v>446</v>
      </c>
      <c r="I134" s="161"/>
      <c r="L134" s="32"/>
      <c r="M134" s="162"/>
      <c r="T134" s="59"/>
      <c r="AT134" s="17" t="s">
        <v>220</v>
      </c>
      <c r="AU134" s="17" t="s">
        <v>91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3320</v>
      </c>
      <c r="H135" s="156">
        <v>584.20000000000005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7.799999999999997" customHeight="1" x14ac:dyDescent="0.2">
      <c r="B136" s="137"/>
      <c r="C136" s="138" t="s">
        <v>236</v>
      </c>
      <c r="D136" s="196" t="s">
        <v>208</v>
      </c>
      <c r="E136" s="139" t="s">
        <v>452</v>
      </c>
      <c r="F136" s="140" t="s">
        <v>453</v>
      </c>
      <c r="G136" s="141" t="s">
        <v>269</v>
      </c>
      <c r="H136" s="142">
        <v>584.20000000000005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3321</v>
      </c>
    </row>
    <row r="137" spans="2:65" s="1" customFormat="1" ht="19.2" x14ac:dyDescent="0.2">
      <c r="B137" s="32"/>
      <c r="D137" s="153" t="s">
        <v>220</v>
      </c>
      <c r="F137" s="160" t="s">
        <v>446</v>
      </c>
      <c r="I137" s="161"/>
      <c r="L137" s="32"/>
      <c r="M137" s="162"/>
      <c r="T137" s="59"/>
      <c r="AT137" s="17" t="s">
        <v>220</v>
      </c>
      <c r="AU137" s="17" t="s">
        <v>91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3320</v>
      </c>
      <c r="H138" s="156">
        <v>584.20000000000005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80</v>
      </c>
      <c r="AY138" s="154" t="s">
        <v>207</v>
      </c>
    </row>
    <row r="139" spans="2:65" s="1" customFormat="1" ht="44.25" customHeight="1" x14ac:dyDescent="0.2">
      <c r="B139" s="137"/>
      <c r="C139" s="138" t="s">
        <v>206</v>
      </c>
      <c r="D139" s="196" t="s">
        <v>208</v>
      </c>
      <c r="E139" s="139" t="s">
        <v>456</v>
      </c>
      <c r="F139" s="140" t="s">
        <v>457</v>
      </c>
      <c r="G139" s="141" t="s">
        <v>269</v>
      </c>
      <c r="H139" s="142">
        <v>12852.4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3322</v>
      </c>
    </row>
    <row r="140" spans="2:65" s="1" customFormat="1" ht="19.2" x14ac:dyDescent="0.2">
      <c r="B140" s="32"/>
      <c r="D140" s="153" t="s">
        <v>220</v>
      </c>
      <c r="F140" s="160" t="s">
        <v>639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1" customFormat="1" ht="20.399999999999999" x14ac:dyDescent="0.2">
      <c r="B141" s="152"/>
      <c r="D141" s="153" t="s">
        <v>214</v>
      </c>
      <c r="E141" s="154" t="s">
        <v>1</v>
      </c>
      <c r="F141" s="155" t="s">
        <v>3323</v>
      </c>
      <c r="H141" s="156">
        <v>12852.4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24.15" customHeight="1" x14ac:dyDescent="0.2">
      <c r="B142" s="137"/>
      <c r="C142" s="138" t="s">
        <v>311</v>
      </c>
      <c r="D142" s="196" t="s">
        <v>208</v>
      </c>
      <c r="E142" s="227" t="s">
        <v>462</v>
      </c>
      <c r="F142" s="228" t="s">
        <v>463</v>
      </c>
      <c r="G142" s="229" t="s">
        <v>269</v>
      </c>
      <c r="H142" s="230">
        <v>584.20000000000005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3324</v>
      </c>
    </row>
    <row r="143" spans="2:65" s="1" customFormat="1" ht="19.2" x14ac:dyDescent="0.2">
      <c r="B143" s="32"/>
      <c r="D143" s="153" t="s">
        <v>220</v>
      </c>
      <c r="F143" s="160" t="s">
        <v>446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3320</v>
      </c>
      <c r="H144" s="156">
        <v>584.20000000000005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24.15" customHeight="1" x14ac:dyDescent="0.2">
      <c r="B145" s="137"/>
      <c r="C145" s="138" t="s">
        <v>316</v>
      </c>
      <c r="D145" s="196" t="s">
        <v>208</v>
      </c>
      <c r="E145" s="139" t="s">
        <v>467</v>
      </c>
      <c r="F145" s="140" t="s">
        <v>468</v>
      </c>
      <c r="G145" s="141" t="s">
        <v>469</v>
      </c>
      <c r="H145" s="142">
        <v>1051.56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3325</v>
      </c>
    </row>
    <row r="146" spans="2:65" s="11" customFormat="1" ht="20.399999999999999" x14ac:dyDescent="0.2">
      <c r="B146" s="152"/>
      <c r="D146" s="153" t="s">
        <v>214</v>
      </c>
      <c r="E146" s="154" t="s">
        <v>1</v>
      </c>
      <c r="F146" s="155" t="s">
        <v>3326</v>
      </c>
      <c r="H146" s="156">
        <v>1051.56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33" customHeight="1" x14ac:dyDescent="0.2">
      <c r="B147" s="137"/>
      <c r="C147" s="138" t="s">
        <v>320</v>
      </c>
      <c r="D147" s="138" t="s">
        <v>208</v>
      </c>
      <c r="E147" s="139" t="s">
        <v>965</v>
      </c>
      <c r="F147" s="140" t="s">
        <v>966</v>
      </c>
      <c r="G147" s="141" t="s">
        <v>269</v>
      </c>
      <c r="H147" s="142">
        <v>97.4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3327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3328</v>
      </c>
      <c r="H148" s="156">
        <v>97.4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16.5" customHeight="1" x14ac:dyDescent="0.2">
      <c r="B149" s="137"/>
      <c r="C149" s="206" t="s">
        <v>324</v>
      </c>
      <c r="D149" s="206" t="s">
        <v>742</v>
      </c>
      <c r="E149" s="207" t="s">
        <v>1235</v>
      </c>
      <c r="F149" s="208" t="s">
        <v>1236</v>
      </c>
      <c r="G149" s="209" t="s">
        <v>469</v>
      </c>
      <c r="H149" s="210">
        <v>184.08600000000001</v>
      </c>
      <c r="I149" s="211"/>
      <c r="J149" s="212">
        <f>ROUND(I149*H149,2)</f>
        <v>0</v>
      </c>
      <c r="K149" s="213"/>
      <c r="L149" s="214"/>
      <c r="M149" s="215" t="s">
        <v>1</v>
      </c>
      <c r="N149" s="216" t="s">
        <v>38</v>
      </c>
      <c r="P149" s="148">
        <f>O149*H149</f>
        <v>0</v>
      </c>
      <c r="Q149" s="148">
        <v>1</v>
      </c>
      <c r="R149" s="148">
        <f>Q149*H149</f>
        <v>184.08600000000001</v>
      </c>
      <c r="S149" s="148">
        <v>0</v>
      </c>
      <c r="T149" s="149">
        <f>S149*H149</f>
        <v>0</v>
      </c>
      <c r="AR149" s="150" t="s">
        <v>320</v>
      </c>
      <c r="AT149" s="150" t="s">
        <v>742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3329</v>
      </c>
    </row>
    <row r="150" spans="2:65" s="11" customFormat="1" x14ac:dyDescent="0.2">
      <c r="B150" s="152"/>
      <c r="D150" s="153" t="s">
        <v>214</v>
      </c>
      <c r="F150" s="155" t="s">
        <v>3330</v>
      </c>
      <c r="H150" s="156">
        <v>184.08600000000001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3</v>
      </c>
      <c r="AX150" s="11" t="s">
        <v>80</v>
      </c>
      <c r="AY150" s="154" t="s">
        <v>207</v>
      </c>
    </row>
    <row r="151" spans="2:65" s="1" customFormat="1" ht="33" customHeight="1" x14ac:dyDescent="0.2">
      <c r="B151" s="137"/>
      <c r="C151" s="138" t="s">
        <v>330</v>
      </c>
      <c r="D151" s="138" t="s">
        <v>208</v>
      </c>
      <c r="E151" s="139" t="s">
        <v>965</v>
      </c>
      <c r="F151" s="140" t="s">
        <v>966</v>
      </c>
      <c r="G151" s="141" t="s">
        <v>269</v>
      </c>
      <c r="H151" s="142">
        <v>97.4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3331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3332</v>
      </c>
      <c r="H152" s="156">
        <v>97.4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16.5" customHeight="1" x14ac:dyDescent="0.2">
      <c r="B153" s="137"/>
      <c r="C153" s="206" t="s">
        <v>334</v>
      </c>
      <c r="D153" s="206" t="s">
        <v>742</v>
      </c>
      <c r="E153" s="207" t="s">
        <v>2640</v>
      </c>
      <c r="F153" s="208" t="s">
        <v>2641</v>
      </c>
      <c r="G153" s="209" t="s">
        <v>469</v>
      </c>
      <c r="H153" s="210">
        <v>184.08600000000001</v>
      </c>
      <c r="I153" s="211"/>
      <c r="J153" s="212">
        <f>ROUND(I153*H153,2)</f>
        <v>0</v>
      </c>
      <c r="K153" s="213"/>
      <c r="L153" s="214"/>
      <c r="M153" s="215" t="s">
        <v>1</v>
      </c>
      <c r="N153" s="216" t="s">
        <v>38</v>
      </c>
      <c r="P153" s="148">
        <f>O153*H153</f>
        <v>0</v>
      </c>
      <c r="Q153" s="148">
        <v>1</v>
      </c>
      <c r="R153" s="148">
        <f>Q153*H153</f>
        <v>184.08600000000001</v>
      </c>
      <c r="S153" s="148">
        <v>0</v>
      </c>
      <c r="T153" s="149">
        <f>S153*H153</f>
        <v>0</v>
      </c>
      <c r="AR153" s="150" t="s">
        <v>320</v>
      </c>
      <c r="AT153" s="150" t="s">
        <v>742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3333</v>
      </c>
    </row>
    <row r="154" spans="2:65" s="11" customFormat="1" x14ac:dyDescent="0.2">
      <c r="B154" s="152"/>
      <c r="D154" s="153" t="s">
        <v>214</v>
      </c>
      <c r="F154" s="155" t="s">
        <v>3330</v>
      </c>
      <c r="H154" s="156">
        <v>184.08600000000001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3</v>
      </c>
      <c r="AX154" s="11" t="s">
        <v>80</v>
      </c>
      <c r="AY154" s="154" t="s">
        <v>207</v>
      </c>
    </row>
    <row r="155" spans="2:65" s="1" customFormat="1" ht="24.15" customHeight="1" x14ac:dyDescent="0.2">
      <c r="B155" s="137"/>
      <c r="C155" s="138" t="s">
        <v>337</v>
      </c>
      <c r="D155" s="193" t="s">
        <v>208</v>
      </c>
      <c r="E155" s="139" t="s">
        <v>1541</v>
      </c>
      <c r="F155" s="140" t="s">
        <v>1542</v>
      </c>
      <c r="G155" s="141" t="s">
        <v>235</v>
      </c>
      <c r="H155" s="142">
        <v>831.9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3334</v>
      </c>
    </row>
    <row r="156" spans="2:65" s="11" customFormat="1" ht="20.399999999999999" x14ac:dyDescent="0.2">
      <c r="B156" s="152"/>
      <c r="D156" s="153" t="s">
        <v>214</v>
      </c>
      <c r="E156" s="154" t="s">
        <v>1</v>
      </c>
      <c r="F156" s="155" t="s">
        <v>3335</v>
      </c>
      <c r="H156" s="156">
        <v>320.10000000000002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ht="20.399999999999999" x14ac:dyDescent="0.2">
      <c r="B157" s="152"/>
      <c r="D157" s="153" t="s">
        <v>214</v>
      </c>
      <c r="E157" s="154" t="s">
        <v>1</v>
      </c>
      <c r="F157" s="155" t="s">
        <v>3336</v>
      </c>
      <c r="H157" s="156">
        <v>511.8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831.90000000000009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24.15" customHeight="1" x14ac:dyDescent="0.2">
      <c r="B159" s="137"/>
      <c r="C159" s="138" t="s">
        <v>341</v>
      </c>
      <c r="D159" s="138" t="s">
        <v>208</v>
      </c>
      <c r="E159" s="139" t="s">
        <v>1270</v>
      </c>
      <c r="F159" s="140" t="s">
        <v>1271</v>
      </c>
      <c r="G159" s="141" t="s">
        <v>235</v>
      </c>
      <c r="H159" s="142">
        <v>320.10000000000002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3337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3338</v>
      </c>
      <c r="H160" s="156">
        <v>320.10000000000002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16.5" customHeight="1" x14ac:dyDescent="0.2">
      <c r="B161" s="137"/>
      <c r="C161" s="138" t="s">
        <v>344</v>
      </c>
      <c r="D161" s="138" t="s">
        <v>208</v>
      </c>
      <c r="E161" s="139" t="s">
        <v>1555</v>
      </c>
      <c r="F161" s="140" t="s">
        <v>1556</v>
      </c>
      <c r="G161" s="141" t="s">
        <v>235</v>
      </c>
      <c r="H161" s="142">
        <v>511.8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3339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3340</v>
      </c>
      <c r="H162" s="156">
        <v>511.8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236</v>
      </c>
      <c r="F163" s="170" t="s">
        <v>1000</v>
      </c>
      <c r="I163" s="130"/>
      <c r="J163" s="171">
        <f>BK163</f>
        <v>0</v>
      </c>
      <c r="L163" s="127"/>
      <c r="M163" s="132"/>
      <c r="P163" s="133">
        <f>SUM(P164:P167)</f>
        <v>0</v>
      </c>
      <c r="R163" s="133">
        <f>SUM(R164:R167)</f>
        <v>0.39874559999999992</v>
      </c>
      <c r="T163" s="134">
        <f>SUM(T164:T167)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SUM(BK164:BK167)</f>
        <v>0</v>
      </c>
    </row>
    <row r="164" spans="2:65" s="1" customFormat="1" ht="37.799999999999997" customHeight="1" x14ac:dyDescent="0.2">
      <c r="B164" s="137"/>
      <c r="C164" s="138" t="s">
        <v>348</v>
      </c>
      <c r="D164" s="138" t="s">
        <v>208</v>
      </c>
      <c r="E164" s="139" t="s">
        <v>2656</v>
      </c>
      <c r="F164" s="140" t="s">
        <v>2657</v>
      </c>
      <c r="G164" s="141" t="s">
        <v>235</v>
      </c>
      <c r="H164" s="142">
        <v>623.04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2.7999999999999998E-4</v>
      </c>
      <c r="R164" s="148">
        <f>Q164*H164</f>
        <v>0.17445119999999997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3341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3342</v>
      </c>
      <c r="H165" s="156">
        <v>623.04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16.5" customHeight="1" x14ac:dyDescent="0.2">
      <c r="B166" s="137"/>
      <c r="C166" s="206" t="s">
        <v>354</v>
      </c>
      <c r="D166" s="206" t="s">
        <v>742</v>
      </c>
      <c r="E166" s="207" t="s">
        <v>2660</v>
      </c>
      <c r="F166" s="208" t="s">
        <v>2661</v>
      </c>
      <c r="G166" s="209" t="s">
        <v>235</v>
      </c>
      <c r="H166" s="210">
        <v>747.64800000000002</v>
      </c>
      <c r="I166" s="211"/>
      <c r="J166" s="212">
        <f>ROUND(I166*H166,2)</f>
        <v>0</v>
      </c>
      <c r="K166" s="213"/>
      <c r="L166" s="214"/>
      <c r="M166" s="215" t="s">
        <v>1</v>
      </c>
      <c r="N166" s="216" t="s">
        <v>38</v>
      </c>
      <c r="P166" s="148">
        <f>O166*H166</f>
        <v>0</v>
      </c>
      <c r="Q166" s="148">
        <v>2.9999999999999997E-4</v>
      </c>
      <c r="R166" s="148">
        <f>Q166*H166</f>
        <v>0.22429439999999998</v>
      </c>
      <c r="S166" s="148">
        <v>0</v>
      </c>
      <c r="T166" s="149">
        <f>S166*H166</f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3343</v>
      </c>
    </row>
    <row r="167" spans="2:65" s="11" customFormat="1" x14ac:dyDescent="0.2">
      <c r="B167" s="152"/>
      <c r="D167" s="153" t="s">
        <v>214</v>
      </c>
      <c r="F167" s="155" t="s">
        <v>3344</v>
      </c>
      <c r="H167" s="156">
        <v>747.64800000000002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3</v>
      </c>
      <c r="AX167" s="11" t="s">
        <v>80</v>
      </c>
      <c r="AY167" s="154" t="s">
        <v>207</v>
      </c>
    </row>
    <row r="168" spans="2:65" s="10" customFormat="1" ht="25.95" customHeight="1" x14ac:dyDescent="0.25">
      <c r="B168" s="127"/>
      <c r="D168" s="128" t="s">
        <v>71</v>
      </c>
      <c r="E168" s="129" t="s">
        <v>204</v>
      </c>
      <c r="F168" s="129" t="s">
        <v>205</v>
      </c>
      <c r="I168" s="130"/>
      <c r="J168" s="131">
        <f>BK168</f>
        <v>0</v>
      </c>
      <c r="L168" s="127"/>
      <c r="M168" s="132"/>
      <c r="P168" s="133">
        <f>SUM(P169:P170)</f>
        <v>0</v>
      </c>
      <c r="R168" s="133">
        <f>SUM(R169:R170)</f>
        <v>0</v>
      </c>
      <c r="T168" s="134">
        <f>SUM(T169:T170)</f>
        <v>0</v>
      </c>
      <c r="AR168" s="128" t="s">
        <v>206</v>
      </c>
      <c r="AT168" s="135" t="s">
        <v>71</v>
      </c>
      <c r="AU168" s="135" t="s">
        <v>72</v>
      </c>
      <c r="AY168" s="128" t="s">
        <v>207</v>
      </c>
      <c r="BK168" s="136">
        <f>SUM(BK169:BK170)</f>
        <v>0</v>
      </c>
    </row>
    <row r="169" spans="2:65" s="1" customFormat="1" ht="49.05" customHeight="1" x14ac:dyDescent="0.2">
      <c r="B169" s="137"/>
      <c r="C169" s="138" t="s">
        <v>358</v>
      </c>
      <c r="D169" s="138" t="s">
        <v>208</v>
      </c>
      <c r="E169" s="139" t="s">
        <v>918</v>
      </c>
      <c r="F169" s="140" t="s">
        <v>919</v>
      </c>
      <c r="G169" s="141" t="s">
        <v>211</v>
      </c>
      <c r="H169" s="142">
        <v>1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212</v>
      </c>
      <c r="AT169" s="150" t="s">
        <v>208</v>
      </c>
      <c r="AU169" s="150" t="s">
        <v>80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212</v>
      </c>
      <c r="BM169" s="150" t="s">
        <v>3345</v>
      </c>
    </row>
    <row r="170" spans="2:65" s="1" customFormat="1" ht="44.25" customHeight="1" x14ac:dyDescent="0.2">
      <c r="B170" s="137"/>
      <c r="C170" s="138" t="s">
        <v>362</v>
      </c>
      <c r="D170" s="138" t="s">
        <v>208</v>
      </c>
      <c r="E170" s="139" t="s">
        <v>621</v>
      </c>
      <c r="F170" s="140" t="s">
        <v>622</v>
      </c>
      <c r="G170" s="141" t="s">
        <v>211</v>
      </c>
      <c r="H170" s="142">
        <v>1</v>
      </c>
      <c r="I170" s="143"/>
      <c r="J170" s="144">
        <f>ROUND(I170*H170,2)</f>
        <v>0</v>
      </c>
      <c r="K170" s="145"/>
      <c r="L170" s="32"/>
      <c r="M170" s="199" t="s">
        <v>1</v>
      </c>
      <c r="N170" s="200" t="s">
        <v>38</v>
      </c>
      <c r="O170" s="201"/>
      <c r="P170" s="202">
        <f>O170*H170</f>
        <v>0</v>
      </c>
      <c r="Q170" s="202">
        <v>0</v>
      </c>
      <c r="R170" s="202">
        <f>Q170*H170</f>
        <v>0</v>
      </c>
      <c r="S170" s="202">
        <v>0</v>
      </c>
      <c r="T170" s="203">
        <f>S170*H170</f>
        <v>0</v>
      </c>
      <c r="AR170" s="150" t="s">
        <v>212</v>
      </c>
      <c r="AT170" s="150" t="s">
        <v>208</v>
      </c>
      <c r="AU170" s="150" t="s">
        <v>80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212</v>
      </c>
      <c r="BM170" s="150" t="s">
        <v>3346</v>
      </c>
    </row>
    <row r="171" spans="2:65" s="1" customFormat="1" ht="6.9" customHeight="1" x14ac:dyDescent="0.2">
      <c r="B171" s="47"/>
      <c r="C171" s="48"/>
      <c r="D171" s="48"/>
      <c r="E171" s="48"/>
      <c r="F171" s="48"/>
      <c r="G171" s="48"/>
      <c r="H171" s="48"/>
      <c r="I171" s="48"/>
      <c r="J171" s="48"/>
      <c r="K171" s="48"/>
      <c r="L171" s="32"/>
    </row>
  </sheetData>
  <autoFilter ref="C123:K170" xr:uid="{00000000-0009-0000-0000-000015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2:BM171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158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23.25" customHeight="1" x14ac:dyDescent="0.2">
      <c r="B9" s="32"/>
      <c r="E9" s="243" t="s">
        <v>3278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3347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ROUND(J124,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ROUND((SUM(BE124:BE170)),  2)</f>
        <v>0</v>
      </c>
      <c r="G35" s="100"/>
      <c r="H35" s="100"/>
      <c r="I35" s="101">
        <v>0.23</v>
      </c>
      <c r="J35" s="99">
        <f>ROUND(((SUM(BE124:BE170))*I35),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ROUND((SUM(BF124:BF170)),  2)</f>
        <v>0</v>
      </c>
      <c r="I36" s="102">
        <v>0.23</v>
      </c>
      <c r="J36" s="89">
        <f>ROUND(((SUM(BF124:BF170))*I36),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ROUND((SUM(BG124:BG170)),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ROUND((SUM(BH124:BH170)),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ROUND((SUM(BI124:BI170)),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23.25" customHeight="1" x14ac:dyDescent="0.2">
      <c r="B87" s="32"/>
      <c r="E87" s="243" t="s">
        <v>3278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2.12.3 - SO 2.12.3  Úsek MC MO3 8/40 - II.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J124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J125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J126</f>
        <v>0</v>
      </c>
      <c r="L100" s="166"/>
    </row>
    <row r="101" spans="2:47" s="12" customFormat="1" ht="19.95" customHeight="1" x14ac:dyDescent="0.2">
      <c r="B101" s="166"/>
      <c r="D101" s="167" t="s">
        <v>925</v>
      </c>
      <c r="E101" s="168"/>
      <c r="F101" s="168"/>
      <c r="G101" s="168"/>
      <c r="H101" s="168"/>
      <c r="I101" s="168"/>
      <c r="J101" s="169">
        <f>J163</f>
        <v>0</v>
      </c>
      <c r="L101" s="166"/>
    </row>
    <row r="102" spans="2:47" s="8" customFormat="1" ht="24.9" customHeight="1" x14ac:dyDescent="0.2">
      <c r="B102" s="114"/>
      <c r="D102" s="115" t="s">
        <v>191</v>
      </c>
      <c r="E102" s="116"/>
      <c r="F102" s="116"/>
      <c r="G102" s="116"/>
      <c r="H102" s="116"/>
      <c r="I102" s="116"/>
      <c r="J102" s="117">
        <f>J168</f>
        <v>0</v>
      </c>
      <c r="L102" s="114"/>
    </row>
    <row r="103" spans="2:47" s="1" customFormat="1" ht="21.75" customHeight="1" x14ac:dyDescent="0.2">
      <c r="B103" s="32"/>
      <c r="L103" s="32"/>
    </row>
    <row r="104" spans="2:47" s="1" customFormat="1" ht="6.9" customHeight="1" x14ac:dyDescent="0.2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32"/>
    </row>
    <row r="108" spans="2:47" s="1" customFormat="1" ht="6.9" customHeight="1" x14ac:dyDescent="0.2"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32"/>
    </row>
    <row r="109" spans="2:47" s="1" customFormat="1" ht="24.9" customHeight="1" x14ac:dyDescent="0.2">
      <c r="B109" s="32"/>
      <c r="C109" s="21" t="s">
        <v>192</v>
      </c>
      <c r="L109" s="32"/>
    </row>
    <row r="110" spans="2:47" s="1" customFormat="1" ht="6.9" customHeight="1" x14ac:dyDescent="0.2">
      <c r="B110" s="32"/>
      <c r="L110" s="32"/>
    </row>
    <row r="111" spans="2:47" s="1" customFormat="1" ht="12" customHeight="1" x14ac:dyDescent="0.2">
      <c r="B111" s="32"/>
      <c r="C111" s="27" t="s">
        <v>15</v>
      </c>
      <c r="L111" s="32"/>
    </row>
    <row r="112" spans="2:47" s="1" customFormat="1" ht="16.5" customHeight="1" x14ac:dyDescent="0.2">
      <c r="B112" s="32"/>
      <c r="E112" s="243" t="str">
        <f>E7</f>
        <v>IP Horná Streda</v>
      </c>
      <c r="F112" s="244"/>
      <c r="G112" s="244"/>
      <c r="H112" s="244"/>
      <c r="L112" s="32"/>
    </row>
    <row r="113" spans="2:65" ht="12" customHeight="1" x14ac:dyDescent="0.2">
      <c r="B113" s="20"/>
      <c r="C113" s="27" t="s">
        <v>184</v>
      </c>
      <c r="L113" s="20"/>
    </row>
    <row r="114" spans="2:65" s="1" customFormat="1" ht="23.25" customHeight="1" x14ac:dyDescent="0.2">
      <c r="B114" s="32"/>
      <c r="E114" s="243" t="s">
        <v>3278</v>
      </c>
      <c r="F114" s="240"/>
      <c r="G114" s="240"/>
      <c r="H114" s="240"/>
      <c r="L114" s="32"/>
    </row>
    <row r="115" spans="2:65" s="1" customFormat="1" ht="12" customHeight="1" x14ac:dyDescent="0.2">
      <c r="B115" s="32"/>
      <c r="C115" s="27" t="s">
        <v>625</v>
      </c>
      <c r="L115" s="32"/>
    </row>
    <row r="116" spans="2:65" s="1" customFormat="1" ht="16.5" customHeight="1" x14ac:dyDescent="0.2">
      <c r="B116" s="32"/>
      <c r="E116" s="239" t="str">
        <f>E11</f>
        <v>SO 2.12.3 - SO 2.12.3  Úsek MC MO3 8/40 - II. etapa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F14</f>
        <v xml:space="preserve"> </v>
      </c>
      <c r="I118" s="27" t="s">
        <v>21</v>
      </c>
      <c r="J118" s="55" t="str">
        <f>IF(J14="","",J14)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E17</f>
        <v xml:space="preserve"> </v>
      </c>
      <c r="I120" s="27" t="s">
        <v>28</v>
      </c>
      <c r="J120" s="30" t="str">
        <f>E23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IF(E20="","",E20)</f>
        <v>Vyplň údaj</v>
      </c>
      <c r="I121" s="27" t="s">
        <v>30</v>
      </c>
      <c r="J121" s="30" t="str">
        <f>E26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P125+P168</f>
        <v>0</v>
      </c>
      <c r="Q124" s="56"/>
      <c r="R124" s="124">
        <f>R125+R168</f>
        <v>728.43827520000002</v>
      </c>
      <c r="S124" s="56"/>
      <c r="T124" s="125">
        <f>T125+T168</f>
        <v>0</v>
      </c>
      <c r="AT124" s="17" t="s">
        <v>71</v>
      </c>
      <c r="AU124" s="17" t="s">
        <v>190</v>
      </c>
      <c r="BK124" s="126">
        <f>BK125+BK168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230</v>
      </c>
      <c r="I125" s="130"/>
      <c r="J125" s="131">
        <f>BK125</f>
        <v>0</v>
      </c>
      <c r="L125" s="127"/>
      <c r="M125" s="132"/>
      <c r="P125" s="133">
        <f>P126+P163</f>
        <v>0</v>
      </c>
      <c r="R125" s="133">
        <f>R126+R163</f>
        <v>728.43827520000002</v>
      </c>
      <c r="T125" s="134">
        <f>T126+T163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BK126+BK163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80</v>
      </c>
      <c r="F126" s="170" t="s">
        <v>231</v>
      </c>
      <c r="I126" s="130"/>
      <c r="J126" s="171">
        <f>BK126</f>
        <v>0</v>
      </c>
      <c r="L126" s="127"/>
      <c r="M126" s="132"/>
      <c r="P126" s="133">
        <f>SUM(P127:P162)</f>
        <v>0</v>
      </c>
      <c r="R126" s="133">
        <f>SUM(R127:R162)</f>
        <v>727.65</v>
      </c>
      <c r="T126" s="134">
        <f>SUM(T127:T162)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SUM(BK127:BK162)</f>
        <v>0</v>
      </c>
    </row>
    <row r="127" spans="2:65" s="1" customFormat="1" ht="24.15" customHeight="1" x14ac:dyDescent="0.2">
      <c r="B127" s="137"/>
      <c r="C127" s="138" t="s">
        <v>80</v>
      </c>
      <c r="D127" s="193" t="s">
        <v>208</v>
      </c>
      <c r="E127" s="139" t="s">
        <v>705</v>
      </c>
      <c r="F127" s="140" t="s">
        <v>706</v>
      </c>
      <c r="G127" s="141" t="s">
        <v>269</v>
      </c>
      <c r="H127" s="142">
        <v>1154.8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3348</v>
      </c>
    </row>
    <row r="128" spans="2:65" s="11" customFormat="1" x14ac:dyDescent="0.2">
      <c r="B128" s="152"/>
      <c r="D128" s="153" t="s">
        <v>214</v>
      </c>
      <c r="E128" s="154" t="s">
        <v>1</v>
      </c>
      <c r="F128" s="155" t="s">
        <v>3349</v>
      </c>
      <c r="H128" s="156">
        <v>769.8</v>
      </c>
      <c r="I128" s="157"/>
      <c r="L128" s="152"/>
      <c r="M128" s="158"/>
      <c r="T128" s="159"/>
      <c r="AT128" s="154" t="s">
        <v>214</v>
      </c>
      <c r="AU128" s="154" t="s">
        <v>91</v>
      </c>
      <c r="AV128" s="11" t="s">
        <v>91</v>
      </c>
      <c r="AW128" s="11" t="s">
        <v>29</v>
      </c>
      <c r="AX128" s="11" t="s">
        <v>72</v>
      </c>
      <c r="AY128" s="154" t="s">
        <v>207</v>
      </c>
    </row>
    <row r="129" spans="2:65" s="11" customFormat="1" x14ac:dyDescent="0.2">
      <c r="B129" s="152"/>
      <c r="D129" s="153" t="s">
        <v>214</v>
      </c>
      <c r="E129" s="154" t="s">
        <v>1</v>
      </c>
      <c r="F129" s="155" t="s">
        <v>3350</v>
      </c>
      <c r="H129" s="156">
        <v>385</v>
      </c>
      <c r="I129" s="157"/>
      <c r="L129" s="152"/>
      <c r="M129" s="158"/>
      <c r="T129" s="159"/>
      <c r="AT129" s="154" t="s">
        <v>214</v>
      </c>
      <c r="AU129" s="154" t="s">
        <v>91</v>
      </c>
      <c r="AV129" s="11" t="s">
        <v>91</v>
      </c>
      <c r="AW129" s="11" t="s">
        <v>29</v>
      </c>
      <c r="AX129" s="11" t="s">
        <v>72</v>
      </c>
      <c r="AY129" s="154" t="s">
        <v>207</v>
      </c>
    </row>
    <row r="130" spans="2:65" s="14" customFormat="1" x14ac:dyDescent="0.2">
      <c r="B130" s="178"/>
      <c r="D130" s="153" t="s">
        <v>214</v>
      </c>
      <c r="E130" s="179" t="s">
        <v>1</v>
      </c>
      <c r="F130" s="180" t="s">
        <v>243</v>
      </c>
      <c r="H130" s="181">
        <v>1154.8</v>
      </c>
      <c r="I130" s="182"/>
      <c r="L130" s="178"/>
      <c r="M130" s="183"/>
      <c r="T130" s="184"/>
      <c r="AT130" s="179" t="s">
        <v>214</v>
      </c>
      <c r="AU130" s="179" t="s">
        <v>91</v>
      </c>
      <c r="AV130" s="14" t="s">
        <v>236</v>
      </c>
      <c r="AW130" s="14" t="s">
        <v>29</v>
      </c>
      <c r="AX130" s="14" t="s">
        <v>80</v>
      </c>
      <c r="AY130" s="179" t="s">
        <v>207</v>
      </c>
    </row>
    <row r="131" spans="2:65" s="1" customFormat="1" ht="24.15" customHeight="1" x14ac:dyDescent="0.2">
      <c r="B131" s="137"/>
      <c r="C131" s="138" t="s">
        <v>91</v>
      </c>
      <c r="D131" s="193" t="s">
        <v>208</v>
      </c>
      <c r="E131" s="139" t="s">
        <v>689</v>
      </c>
      <c r="F131" s="140" t="s">
        <v>2606</v>
      </c>
      <c r="G131" s="141" t="s">
        <v>269</v>
      </c>
      <c r="H131" s="142">
        <v>384.93299999999999</v>
      </c>
      <c r="I131" s="143"/>
      <c r="J131" s="144">
        <f>ROUND(I131*H131,2)</f>
        <v>0</v>
      </c>
      <c r="K131" s="145"/>
      <c r="L131" s="32"/>
      <c r="M131" s="146" t="s">
        <v>1</v>
      </c>
      <c r="N131" s="147" t="s">
        <v>38</v>
      </c>
      <c r="P131" s="148">
        <f>O131*H131</f>
        <v>0</v>
      </c>
      <c r="Q131" s="148">
        <v>0</v>
      </c>
      <c r="R131" s="148">
        <f>Q131*H131</f>
        <v>0</v>
      </c>
      <c r="S131" s="148">
        <v>0</v>
      </c>
      <c r="T131" s="149">
        <f>S131*H131</f>
        <v>0</v>
      </c>
      <c r="AR131" s="150" t="s">
        <v>236</v>
      </c>
      <c r="AT131" s="150" t="s">
        <v>208</v>
      </c>
      <c r="AU131" s="150" t="s">
        <v>91</v>
      </c>
      <c r="AY131" s="17" t="s">
        <v>207</v>
      </c>
      <c r="BE131" s="151">
        <f>IF(N131="základná",J131,0)</f>
        <v>0</v>
      </c>
      <c r="BF131" s="151">
        <f>IF(N131="znížená",J131,0)</f>
        <v>0</v>
      </c>
      <c r="BG131" s="151">
        <f>IF(N131="zákl. prenesená",J131,0)</f>
        <v>0</v>
      </c>
      <c r="BH131" s="151">
        <f>IF(N131="zníž. prenesená",J131,0)</f>
        <v>0</v>
      </c>
      <c r="BI131" s="151">
        <f>IF(N131="nulová",J131,0)</f>
        <v>0</v>
      </c>
      <c r="BJ131" s="17" t="s">
        <v>91</v>
      </c>
      <c r="BK131" s="151">
        <f>ROUND(I131*H131,2)</f>
        <v>0</v>
      </c>
      <c r="BL131" s="17" t="s">
        <v>236</v>
      </c>
      <c r="BM131" s="150" t="s">
        <v>3351</v>
      </c>
    </row>
    <row r="132" spans="2:65" s="11" customFormat="1" x14ac:dyDescent="0.2">
      <c r="B132" s="152"/>
      <c r="D132" s="153" t="s">
        <v>214</v>
      </c>
      <c r="E132" s="154" t="s">
        <v>1</v>
      </c>
      <c r="F132" s="155" t="s">
        <v>3352</v>
      </c>
      <c r="H132" s="156">
        <v>384.93299999999999</v>
      </c>
      <c r="I132" s="157"/>
      <c r="L132" s="152"/>
      <c r="M132" s="158"/>
      <c r="T132" s="159"/>
      <c r="AT132" s="154" t="s">
        <v>214</v>
      </c>
      <c r="AU132" s="154" t="s">
        <v>91</v>
      </c>
      <c r="AV132" s="11" t="s">
        <v>91</v>
      </c>
      <c r="AW132" s="11" t="s">
        <v>29</v>
      </c>
      <c r="AX132" s="11" t="s">
        <v>80</v>
      </c>
      <c r="AY132" s="154" t="s">
        <v>207</v>
      </c>
    </row>
    <row r="133" spans="2:65" s="1" customFormat="1" ht="37.799999999999997" customHeight="1" x14ac:dyDescent="0.2">
      <c r="B133" s="137"/>
      <c r="C133" s="138" t="s">
        <v>275</v>
      </c>
      <c r="D133" s="196" t="s">
        <v>208</v>
      </c>
      <c r="E133" s="139" t="s">
        <v>944</v>
      </c>
      <c r="F133" s="140" t="s">
        <v>945</v>
      </c>
      <c r="G133" s="141" t="s">
        <v>269</v>
      </c>
      <c r="H133" s="142">
        <v>1154.8</v>
      </c>
      <c r="I133" s="143"/>
      <c r="J133" s="144">
        <f>ROUND(I133*H133,2)</f>
        <v>0</v>
      </c>
      <c r="K133" s="145"/>
      <c r="L133" s="32"/>
      <c r="M133" s="146" t="s">
        <v>1</v>
      </c>
      <c r="N133" s="147" t="s">
        <v>38</v>
      </c>
      <c r="P133" s="148">
        <f>O133*H133</f>
        <v>0</v>
      </c>
      <c r="Q133" s="148">
        <v>0</v>
      </c>
      <c r="R133" s="148">
        <f>Q133*H133</f>
        <v>0</v>
      </c>
      <c r="S133" s="148">
        <v>0</v>
      </c>
      <c r="T133" s="149">
        <f>S133*H133</f>
        <v>0</v>
      </c>
      <c r="AR133" s="150" t="s">
        <v>236</v>
      </c>
      <c r="AT133" s="150" t="s">
        <v>208</v>
      </c>
      <c r="AU133" s="150" t="s">
        <v>91</v>
      </c>
      <c r="AY133" s="17" t="s">
        <v>207</v>
      </c>
      <c r="BE133" s="151">
        <f>IF(N133="základná",J133,0)</f>
        <v>0</v>
      </c>
      <c r="BF133" s="151">
        <f>IF(N133="znížená",J133,0)</f>
        <v>0</v>
      </c>
      <c r="BG133" s="151">
        <f>IF(N133="zákl. prenesená",J133,0)</f>
        <v>0</v>
      </c>
      <c r="BH133" s="151">
        <f>IF(N133="zníž. prenesená",J133,0)</f>
        <v>0</v>
      </c>
      <c r="BI133" s="151">
        <f>IF(N133="nulová",J133,0)</f>
        <v>0</v>
      </c>
      <c r="BJ133" s="17" t="s">
        <v>91</v>
      </c>
      <c r="BK133" s="151">
        <f>ROUND(I133*H133,2)</f>
        <v>0</v>
      </c>
      <c r="BL133" s="17" t="s">
        <v>236</v>
      </c>
      <c r="BM133" s="150" t="s">
        <v>3353</v>
      </c>
    </row>
    <row r="134" spans="2:65" s="1" customFormat="1" ht="19.2" x14ac:dyDescent="0.2">
      <c r="B134" s="32"/>
      <c r="D134" s="153" t="s">
        <v>220</v>
      </c>
      <c r="F134" s="160" t="s">
        <v>446</v>
      </c>
      <c r="I134" s="161"/>
      <c r="L134" s="32"/>
      <c r="M134" s="162"/>
      <c r="T134" s="59"/>
      <c r="AT134" s="17" t="s">
        <v>220</v>
      </c>
      <c r="AU134" s="17" t="s">
        <v>91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3354</v>
      </c>
      <c r="H135" s="156">
        <v>1154.8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7.799999999999997" customHeight="1" x14ac:dyDescent="0.2">
      <c r="B136" s="137"/>
      <c r="C136" s="138" t="s">
        <v>236</v>
      </c>
      <c r="D136" s="196" t="s">
        <v>208</v>
      </c>
      <c r="E136" s="139" t="s">
        <v>948</v>
      </c>
      <c r="F136" s="140" t="s">
        <v>949</v>
      </c>
      <c r="G136" s="141" t="s">
        <v>269</v>
      </c>
      <c r="H136" s="142">
        <v>1154.8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</v>
      </c>
      <c r="R136" s="148">
        <f>Q136*H136</f>
        <v>0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3355</v>
      </c>
    </row>
    <row r="137" spans="2:65" s="1" customFormat="1" ht="19.2" x14ac:dyDescent="0.2">
      <c r="B137" s="32"/>
      <c r="D137" s="153" t="s">
        <v>220</v>
      </c>
      <c r="F137" s="160" t="s">
        <v>446</v>
      </c>
      <c r="I137" s="161"/>
      <c r="L137" s="32"/>
      <c r="M137" s="162"/>
      <c r="T137" s="59"/>
      <c r="AT137" s="17" t="s">
        <v>220</v>
      </c>
      <c r="AU137" s="17" t="s">
        <v>91</v>
      </c>
    </row>
    <row r="138" spans="2:65" s="11" customFormat="1" x14ac:dyDescent="0.2">
      <c r="B138" s="152"/>
      <c r="D138" s="153" t="s">
        <v>214</v>
      </c>
      <c r="E138" s="154" t="s">
        <v>1</v>
      </c>
      <c r="F138" s="155" t="s">
        <v>3354</v>
      </c>
      <c r="H138" s="156">
        <v>1154.8</v>
      </c>
      <c r="I138" s="157"/>
      <c r="L138" s="152"/>
      <c r="M138" s="158"/>
      <c r="T138" s="159"/>
      <c r="AT138" s="154" t="s">
        <v>214</v>
      </c>
      <c r="AU138" s="154" t="s">
        <v>91</v>
      </c>
      <c r="AV138" s="11" t="s">
        <v>91</v>
      </c>
      <c r="AW138" s="11" t="s">
        <v>29</v>
      </c>
      <c r="AX138" s="11" t="s">
        <v>80</v>
      </c>
      <c r="AY138" s="154" t="s">
        <v>207</v>
      </c>
    </row>
    <row r="139" spans="2:65" s="1" customFormat="1" ht="49.05" customHeight="1" x14ac:dyDescent="0.2">
      <c r="B139" s="137"/>
      <c r="C139" s="138" t="s">
        <v>206</v>
      </c>
      <c r="D139" s="196" t="s">
        <v>208</v>
      </c>
      <c r="E139" s="139" t="s">
        <v>951</v>
      </c>
      <c r="F139" s="140" t="s">
        <v>952</v>
      </c>
      <c r="G139" s="141" t="s">
        <v>269</v>
      </c>
      <c r="H139" s="142">
        <v>25405.599999999999</v>
      </c>
      <c r="I139" s="143"/>
      <c r="J139" s="144">
        <f>ROUND(I139*H139,2)</f>
        <v>0</v>
      </c>
      <c r="K139" s="145"/>
      <c r="L139" s="32"/>
      <c r="M139" s="146" t="s">
        <v>1</v>
      </c>
      <c r="N139" s="147" t="s">
        <v>38</v>
      </c>
      <c r="P139" s="148">
        <f>O139*H139</f>
        <v>0</v>
      </c>
      <c r="Q139" s="148">
        <v>0</v>
      </c>
      <c r="R139" s="148">
        <f>Q139*H139</f>
        <v>0</v>
      </c>
      <c r="S139" s="148">
        <v>0</v>
      </c>
      <c r="T139" s="149">
        <f>S139*H139</f>
        <v>0</v>
      </c>
      <c r="AR139" s="150" t="s">
        <v>236</v>
      </c>
      <c r="AT139" s="150" t="s">
        <v>208</v>
      </c>
      <c r="AU139" s="150" t="s">
        <v>91</v>
      </c>
      <c r="AY139" s="17" t="s">
        <v>207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7" t="s">
        <v>91</v>
      </c>
      <c r="BK139" s="151">
        <f>ROUND(I139*H139,2)</f>
        <v>0</v>
      </c>
      <c r="BL139" s="17" t="s">
        <v>236</v>
      </c>
      <c r="BM139" s="150" t="s">
        <v>3356</v>
      </c>
    </row>
    <row r="140" spans="2:65" s="1" customFormat="1" ht="28.8" x14ac:dyDescent="0.2">
      <c r="B140" s="32"/>
      <c r="D140" s="153" t="s">
        <v>220</v>
      </c>
      <c r="F140" s="160" t="s">
        <v>1488</v>
      </c>
      <c r="I140" s="161"/>
      <c r="L140" s="32"/>
      <c r="M140" s="162"/>
      <c r="T140" s="59"/>
      <c r="AT140" s="17" t="s">
        <v>220</v>
      </c>
      <c r="AU140" s="17" t="s">
        <v>91</v>
      </c>
    </row>
    <row r="141" spans="2:65" s="11" customFormat="1" ht="20.399999999999999" x14ac:dyDescent="0.2">
      <c r="B141" s="152"/>
      <c r="D141" s="153" t="s">
        <v>214</v>
      </c>
      <c r="E141" s="154" t="s">
        <v>1</v>
      </c>
      <c r="F141" s="155" t="s">
        <v>3357</v>
      </c>
      <c r="H141" s="156">
        <v>25405.599999999999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24.15" customHeight="1" x14ac:dyDescent="0.2">
      <c r="B142" s="137"/>
      <c r="C142" s="138" t="s">
        <v>311</v>
      </c>
      <c r="D142" s="196" t="s">
        <v>208</v>
      </c>
      <c r="E142" s="139" t="s">
        <v>714</v>
      </c>
      <c r="F142" s="140" t="s">
        <v>715</v>
      </c>
      <c r="G142" s="141" t="s">
        <v>269</v>
      </c>
      <c r="H142" s="142">
        <v>1154.8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0</v>
      </c>
      <c r="R142" s="148">
        <f>Q142*H142</f>
        <v>0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3358</v>
      </c>
    </row>
    <row r="143" spans="2:65" s="1" customFormat="1" ht="19.2" x14ac:dyDescent="0.2">
      <c r="B143" s="32"/>
      <c r="D143" s="153" t="s">
        <v>220</v>
      </c>
      <c r="F143" s="160" t="s">
        <v>446</v>
      </c>
      <c r="I143" s="161"/>
      <c r="L143" s="32"/>
      <c r="M143" s="162"/>
      <c r="T143" s="59"/>
      <c r="AT143" s="17" t="s">
        <v>220</v>
      </c>
      <c r="AU143" s="17" t="s">
        <v>91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3354</v>
      </c>
      <c r="H144" s="156">
        <v>1154.8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24.15" customHeight="1" x14ac:dyDescent="0.2">
      <c r="B145" s="137"/>
      <c r="C145" s="138" t="s">
        <v>316</v>
      </c>
      <c r="D145" s="196" t="s">
        <v>208</v>
      </c>
      <c r="E145" s="139" t="s">
        <v>467</v>
      </c>
      <c r="F145" s="140" t="s">
        <v>468</v>
      </c>
      <c r="G145" s="141" t="s">
        <v>469</v>
      </c>
      <c r="H145" s="142">
        <v>2078.64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</v>
      </c>
      <c r="R145" s="148">
        <f>Q145*H145</f>
        <v>0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3359</v>
      </c>
    </row>
    <row r="146" spans="2:65" s="11" customFormat="1" ht="20.399999999999999" x14ac:dyDescent="0.2">
      <c r="B146" s="152"/>
      <c r="D146" s="153" t="s">
        <v>214</v>
      </c>
      <c r="E146" s="154" t="s">
        <v>1</v>
      </c>
      <c r="F146" s="155" t="s">
        <v>3360</v>
      </c>
      <c r="H146" s="156">
        <v>2078.64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33" customHeight="1" x14ac:dyDescent="0.2">
      <c r="B147" s="137"/>
      <c r="C147" s="138" t="s">
        <v>320</v>
      </c>
      <c r="D147" s="138" t="s">
        <v>208</v>
      </c>
      <c r="E147" s="139" t="s">
        <v>965</v>
      </c>
      <c r="F147" s="140" t="s">
        <v>966</v>
      </c>
      <c r="G147" s="141" t="s">
        <v>269</v>
      </c>
      <c r="H147" s="142">
        <v>192.5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</v>
      </c>
      <c r="R147" s="148">
        <f>Q147*H147</f>
        <v>0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3361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3362</v>
      </c>
      <c r="H148" s="156">
        <v>192.5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16.5" customHeight="1" x14ac:dyDescent="0.2">
      <c r="B149" s="137"/>
      <c r="C149" s="206" t="s">
        <v>324</v>
      </c>
      <c r="D149" s="206" t="s">
        <v>742</v>
      </c>
      <c r="E149" s="207" t="s">
        <v>1235</v>
      </c>
      <c r="F149" s="208" t="s">
        <v>1236</v>
      </c>
      <c r="G149" s="209" t="s">
        <v>469</v>
      </c>
      <c r="H149" s="210">
        <v>363.82499999999999</v>
      </c>
      <c r="I149" s="211"/>
      <c r="J149" s="212">
        <f>ROUND(I149*H149,2)</f>
        <v>0</v>
      </c>
      <c r="K149" s="213"/>
      <c r="L149" s="214"/>
      <c r="M149" s="215" t="s">
        <v>1</v>
      </c>
      <c r="N149" s="216" t="s">
        <v>38</v>
      </c>
      <c r="P149" s="148">
        <f>O149*H149</f>
        <v>0</v>
      </c>
      <c r="Q149" s="148">
        <v>1</v>
      </c>
      <c r="R149" s="148">
        <f>Q149*H149</f>
        <v>363.82499999999999</v>
      </c>
      <c r="S149" s="148">
        <v>0</v>
      </c>
      <c r="T149" s="149">
        <f>S149*H149</f>
        <v>0</v>
      </c>
      <c r="AR149" s="150" t="s">
        <v>320</v>
      </c>
      <c r="AT149" s="150" t="s">
        <v>742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3363</v>
      </c>
    </row>
    <row r="150" spans="2:65" s="11" customFormat="1" x14ac:dyDescent="0.2">
      <c r="B150" s="152"/>
      <c r="D150" s="153" t="s">
        <v>214</v>
      </c>
      <c r="F150" s="155" t="s">
        <v>3364</v>
      </c>
      <c r="H150" s="156">
        <v>363.82499999999999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3</v>
      </c>
      <c r="AX150" s="11" t="s">
        <v>80</v>
      </c>
      <c r="AY150" s="154" t="s">
        <v>207</v>
      </c>
    </row>
    <row r="151" spans="2:65" s="1" customFormat="1" ht="33" customHeight="1" x14ac:dyDescent="0.2">
      <c r="B151" s="137"/>
      <c r="C151" s="138" t="s">
        <v>330</v>
      </c>
      <c r="D151" s="138" t="s">
        <v>208</v>
      </c>
      <c r="E151" s="139" t="s">
        <v>965</v>
      </c>
      <c r="F151" s="140" t="s">
        <v>966</v>
      </c>
      <c r="G151" s="141" t="s">
        <v>269</v>
      </c>
      <c r="H151" s="142">
        <v>192.5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0</v>
      </c>
      <c r="R151" s="148">
        <f>Q151*H151</f>
        <v>0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3365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3366</v>
      </c>
      <c r="H152" s="156">
        <v>192.5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16.5" customHeight="1" x14ac:dyDescent="0.2">
      <c r="B153" s="137"/>
      <c r="C153" s="206" t="s">
        <v>334</v>
      </c>
      <c r="D153" s="206" t="s">
        <v>742</v>
      </c>
      <c r="E153" s="207" t="s">
        <v>2640</v>
      </c>
      <c r="F153" s="208" t="s">
        <v>2641</v>
      </c>
      <c r="G153" s="209" t="s">
        <v>469</v>
      </c>
      <c r="H153" s="210">
        <v>363.82499999999999</v>
      </c>
      <c r="I153" s="211"/>
      <c r="J153" s="212">
        <f>ROUND(I153*H153,2)</f>
        <v>0</v>
      </c>
      <c r="K153" s="213"/>
      <c r="L153" s="214"/>
      <c r="M153" s="215" t="s">
        <v>1</v>
      </c>
      <c r="N153" s="216" t="s">
        <v>38</v>
      </c>
      <c r="P153" s="148">
        <f>O153*H153</f>
        <v>0</v>
      </c>
      <c r="Q153" s="148">
        <v>1</v>
      </c>
      <c r="R153" s="148">
        <f>Q153*H153</f>
        <v>363.82499999999999</v>
      </c>
      <c r="S153" s="148">
        <v>0</v>
      </c>
      <c r="T153" s="149">
        <f>S153*H153</f>
        <v>0</v>
      </c>
      <c r="AR153" s="150" t="s">
        <v>320</v>
      </c>
      <c r="AT153" s="150" t="s">
        <v>742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3367</v>
      </c>
    </row>
    <row r="154" spans="2:65" s="11" customFormat="1" x14ac:dyDescent="0.2">
      <c r="B154" s="152"/>
      <c r="D154" s="153" t="s">
        <v>214</v>
      </c>
      <c r="F154" s="155" t="s">
        <v>3364</v>
      </c>
      <c r="H154" s="156">
        <v>363.82499999999999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3</v>
      </c>
      <c r="AX154" s="11" t="s">
        <v>80</v>
      </c>
      <c r="AY154" s="154" t="s">
        <v>207</v>
      </c>
    </row>
    <row r="155" spans="2:65" s="1" customFormat="1" ht="24.15" customHeight="1" x14ac:dyDescent="0.2">
      <c r="B155" s="137"/>
      <c r="C155" s="138" t="s">
        <v>337</v>
      </c>
      <c r="D155" s="193" t="s">
        <v>208</v>
      </c>
      <c r="E155" s="139" t="s">
        <v>1541</v>
      </c>
      <c r="F155" s="140" t="s">
        <v>1542</v>
      </c>
      <c r="G155" s="141" t="s">
        <v>235</v>
      </c>
      <c r="H155" s="142">
        <v>1783.5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</v>
      </c>
      <c r="R155" s="148">
        <f>Q155*H155</f>
        <v>0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3368</v>
      </c>
    </row>
    <row r="156" spans="2:65" s="11" customFormat="1" ht="20.399999999999999" x14ac:dyDescent="0.2">
      <c r="B156" s="152"/>
      <c r="D156" s="153" t="s">
        <v>214</v>
      </c>
      <c r="E156" s="154" t="s">
        <v>1</v>
      </c>
      <c r="F156" s="155" t="s">
        <v>3369</v>
      </c>
      <c r="H156" s="156">
        <v>699.6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72</v>
      </c>
      <c r="AY156" s="154" t="s">
        <v>207</v>
      </c>
    </row>
    <row r="157" spans="2:65" s="11" customFormat="1" ht="20.399999999999999" x14ac:dyDescent="0.2">
      <c r="B157" s="152"/>
      <c r="D157" s="153" t="s">
        <v>214</v>
      </c>
      <c r="E157" s="154" t="s">
        <v>1</v>
      </c>
      <c r="F157" s="155" t="s">
        <v>3370</v>
      </c>
      <c r="H157" s="156">
        <v>1083.9000000000001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72</v>
      </c>
      <c r="AY157" s="154" t="s">
        <v>207</v>
      </c>
    </row>
    <row r="158" spans="2:65" s="14" customFormat="1" x14ac:dyDescent="0.2">
      <c r="B158" s="178"/>
      <c r="D158" s="153" t="s">
        <v>214</v>
      </c>
      <c r="E158" s="179" t="s">
        <v>1</v>
      </c>
      <c r="F158" s="180" t="s">
        <v>243</v>
      </c>
      <c r="H158" s="181">
        <v>1783.5</v>
      </c>
      <c r="I158" s="182"/>
      <c r="L158" s="178"/>
      <c r="M158" s="183"/>
      <c r="T158" s="184"/>
      <c r="AT158" s="179" t="s">
        <v>214</v>
      </c>
      <c r="AU158" s="179" t="s">
        <v>91</v>
      </c>
      <c r="AV158" s="14" t="s">
        <v>236</v>
      </c>
      <c r="AW158" s="14" t="s">
        <v>29</v>
      </c>
      <c r="AX158" s="14" t="s">
        <v>80</v>
      </c>
      <c r="AY158" s="179" t="s">
        <v>207</v>
      </c>
    </row>
    <row r="159" spans="2:65" s="1" customFormat="1" ht="24.15" customHeight="1" x14ac:dyDescent="0.2">
      <c r="B159" s="137"/>
      <c r="C159" s="138" t="s">
        <v>341</v>
      </c>
      <c r="D159" s="138" t="s">
        <v>208</v>
      </c>
      <c r="E159" s="139" t="s">
        <v>1270</v>
      </c>
      <c r="F159" s="140" t="s">
        <v>1271</v>
      </c>
      <c r="G159" s="141" t="s">
        <v>235</v>
      </c>
      <c r="H159" s="142">
        <v>699.6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0</v>
      </c>
      <c r="R159" s="148">
        <f>Q159*H159</f>
        <v>0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3371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3372</v>
      </c>
      <c r="H160" s="156">
        <v>699.6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16.5" customHeight="1" x14ac:dyDescent="0.2">
      <c r="B161" s="137"/>
      <c r="C161" s="138" t="s">
        <v>344</v>
      </c>
      <c r="D161" s="138" t="s">
        <v>208</v>
      </c>
      <c r="E161" s="139" t="s">
        <v>1555</v>
      </c>
      <c r="F161" s="140" t="s">
        <v>1556</v>
      </c>
      <c r="G161" s="141" t="s">
        <v>235</v>
      </c>
      <c r="H161" s="142">
        <v>1083.9000000000001</v>
      </c>
      <c r="I161" s="143"/>
      <c r="J161" s="144">
        <f>ROUND(I161*H161,2)</f>
        <v>0</v>
      </c>
      <c r="K161" s="145"/>
      <c r="L161" s="32"/>
      <c r="M161" s="146" t="s">
        <v>1</v>
      </c>
      <c r="N161" s="147" t="s">
        <v>38</v>
      </c>
      <c r="P161" s="148">
        <f>O161*H161</f>
        <v>0</v>
      </c>
      <c r="Q161" s="148">
        <v>0</v>
      </c>
      <c r="R161" s="148">
        <f>Q161*H161</f>
        <v>0</v>
      </c>
      <c r="S161" s="148">
        <v>0</v>
      </c>
      <c r="T161" s="149">
        <f>S161*H161</f>
        <v>0</v>
      </c>
      <c r="AR161" s="150" t="s">
        <v>236</v>
      </c>
      <c r="AT161" s="150" t="s">
        <v>208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3373</v>
      </c>
    </row>
    <row r="162" spans="2:65" s="11" customFormat="1" x14ac:dyDescent="0.2">
      <c r="B162" s="152"/>
      <c r="D162" s="153" t="s">
        <v>214</v>
      </c>
      <c r="E162" s="154" t="s">
        <v>1</v>
      </c>
      <c r="F162" s="155" t="s">
        <v>3374</v>
      </c>
      <c r="H162" s="156">
        <v>1083.9000000000001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29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236</v>
      </c>
      <c r="F163" s="170" t="s">
        <v>1000</v>
      </c>
      <c r="I163" s="130"/>
      <c r="J163" s="171">
        <f>BK163</f>
        <v>0</v>
      </c>
      <c r="L163" s="127"/>
      <c r="M163" s="132"/>
      <c r="P163" s="133">
        <f>SUM(P164:P167)</f>
        <v>0</v>
      </c>
      <c r="R163" s="133">
        <f>SUM(R164:R167)</f>
        <v>0.78827519999999995</v>
      </c>
      <c r="T163" s="134">
        <f>SUM(T164:T167)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SUM(BK164:BK167)</f>
        <v>0</v>
      </c>
    </row>
    <row r="164" spans="2:65" s="1" customFormat="1" ht="37.799999999999997" customHeight="1" x14ac:dyDescent="0.2">
      <c r="B164" s="137"/>
      <c r="C164" s="138" t="s">
        <v>348</v>
      </c>
      <c r="D164" s="138" t="s">
        <v>208</v>
      </c>
      <c r="E164" s="139" t="s">
        <v>2656</v>
      </c>
      <c r="F164" s="140" t="s">
        <v>2657</v>
      </c>
      <c r="G164" s="141" t="s">
        <v>235</v>
      </c>
      <c r="H164" s="142">
        <v>1231.68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2.7999999999999998E-4</v>
      </c>
      <c r="R164" s="148">
        <f>Q164*H164</f>
        <v>0.34487039999999997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3375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3376</v>
      </c>
      <c r="H165" s="156">
        <v>1231.68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16.5" customHeight="1" x14ac:dyDescent="0.2">
      <c r="B166" s="137"/>
      <c r="C166" s="206" t="s">
        <v>354</v>
      </c>
      <c r="D166" s="206" t="s">
        <v>742</v>
      </c>
      <c r="E166" s="207" t="s">
        <v>2660</v>
      </c>
      <c r="F166" s="208" t="s">
        <v>2661</v>
      </c>
      <c r="G166" s="209" t="s">
        <v>235</v>
      </c>
      <c r="H166" s="210">
        <v>1478.0160000000001</v>
      </c>
      <c r="I166" s="211"/>
      <c r="J166" s="212">
        <f>ROUND(I166*H166,2)</f>
        <v>0</v>
      </c>
      <c r="K166" s="213"/>
      <c r="L166" s="214"/>
      <c r="M166" s="215" t="s">
        <v>1</v>
      </c>
      <c r="N166" s="216" t="s">
        <v>38</v>
      </c>
      <c r="P166" s="148">
        <f>O166*H166</f>
        <v>0</v>
      </c>
      <c r="Q166" s="148">
        <v>2.9999999999999997E-4</v>
      </c>
      <c r="R166" s="148">
        <f>Q166*H166</f>
        <v>0.44340479999999999</v>
      </c>
      <c r="S166" s="148">
        <v>0</v>
      </c>
      <c r="T166" s="149">
        <f>S166*H166</f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3377</v>
      </c>
    </row>
    <row r="167" spans="2:65" s="11" customFormat="1" x14ac:dyDescent="0.2">
      <c r="B167" s="152"/>
      <c r="D167" s="153" t="s">
        <v>214</v>
      </c>
      <c r="F167" s="155" t="s">
        <v>3378</v>
      </c>
      <c r="H167" s="156">
        <v>1478.0160000000001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3</v>
      </c>
      <c r="AX167" s="11" t="s">
        <v>80</v>
      </c>
      <c r="AY167" s="154" t="s">
        <v>207</v>
      </c>
    </row>
    <row r="168" spans="2:65" s="10" customFormat="1" ht="25.95" customHeight="1" x14ac:dyDescent="0.25">
      <c r="B168" s="127"/>
      <c r="D168" s="128" t="s">
        <v>71</v>
      </c>
      <c r="E168" s="129" t="s">
        <v>204</v>
      </c>
      <c r="F168" s="129" t="s">
        <v>205</v>
      </c>
      <c r="I168" s="130"/>
      <c r="J168" s="131">
        <f>BK168</f>
        <v>0</v>
      </c>
      <c r="L168" s="127"/>
      <c r="M168" s="132"/>
      <c r="P168" s="133">
        <f>SUM(P169:P170)</f>
        <v>0</v>
      </c>
      <c r="R168" s="133">
        <f>SUM(R169:R170)</f>
        <v>0</v>
      </c>
      <c r="T168" s="134">
        <f>SUM(T169:T170)</f>
        <v>0</v>
      </c>
      <c r="AR168" s="128" t="s">
        <v>206</v>
      </c>
      <c r="AT168" s="135" t="s">
        <v>71</v>
      </c>
      <c r="AU168" s="135" t="s">
        <v>72</v>
      </c>
      <c r="AY168" s="128" t="s">
        <v>207</v>
      </c>
      <c r="BK168" s="136">
        <f>SUM(BK169:BK170)</f>
        <v>0</v>
      </c>
    </row>
    <row r="169" spans="2:65" s="1" customFormat="1" ht="49.05" customHeight="1" x14ac:dyDescent="0.2">
      <c r="B169" s="137"/>
      <c r="C169" s="138" t="s">
        <v>358</v>
      </c>
      <c r="D169" s="138" t="s">
        <v>208</v>
      </c>
      <c r="E169" s="139" t="s">
        <v>918</v>
      </c>
      <c r="F169" s="140" t="s">
        <v>919</v>
      </c>
      <c r="G169" s="141" t="s">
        <v>211</v>
      </c>
      <c r="H169" s="142">
        <v>1</v>
      </c>
      <c r="I169" s="143"/>
      <c r="J169" s="144">
        <f>ROUND(I169*H169,2)</f>
        <v>0</v>
      </c>
      <c r="K169" s="145"/>
      <c r="L169" s="32"/>
      <c r="M169" s="146" t="s">
        <v>1</v>
      </c>
      <c r="N169" s="147" t="s">
        <v>38</v>
      </c>
      <c r="P169" s="148">
        <f>O169*H169</f>
        <v>0</v>
      </c>
      <c r="Q169" s="148">
        <v>0</v>
      </c>
      <c r="R169" s="148">
        <f>Q169*H169</f>
        <v>0</v>
      </c>
      <c r="S169" s="148">
        <v>0</v>
      </c>
      <c r="T169" s="149">
        <f>S169*H169</f>
        <v>0</v>
      </c>
      <c r="AR169" s="150" t="s">
        <v>212</v>
      </c>
      <c r="AT169" s="150" t="s">
        <v>208</v>
      </c>
      <c r="AU169" s="150" t="s">
        <v>80</v>
      </c>
      <c r="AY169" s="17" t="s">
        <v>207</v>
      </c>
      <c r="BE169" s="151">
        <f>IF(N169="základná",J169,0)</f>
        <v>0</v>
      </c>
      <c r="BF169" s="151">
        <f>IF(N169="znížená",J169,0)</f>
        <v>0</v>
      </c>
      <c r="BG169" s="151">
        <f>IF(N169="zákl. prenesená",J169,0)</f>
        <v>0</v>
      </c>
      <c r="BH169" s="151">
        <f>IF(N169="zníž. prenesená",J169,0)</f>
        <v>0</v>
      </c>
      <c r="BI169" s="151">
        <f>IF(N169="nulová",J169,0)</f>
        <v>0</v>
      </c>
      <c r="BJ169" s="17" t="s">
        <v>91</v>
      </c>
      <c r="BK169" s="151">
        <f>ROUND(I169*H169,2)</f>
        <v>0</v>
      </c>
      <c r="BL169" s="17" t="s">
        <v>212</v>
      </c>
      <c r="BM169" s="150" t="s">
        <v>3379</v>
      </c>
    </row>
    <row r="170" spans="2:65" s="1" customFormat="1" ht="44.25" customHeight="1" x14ac:dyDescent="0.2">
      <c r="B170" s="137"/>
      <c r="C170" s="138" t="s">
        <v>362</v>
      </c>
      <c r="D170" s="138" t="s">
        <v>208</v>
      </c>
      <c r="E170" s="139" t="s">
        <v>621</v>
      </c>
      <c r="F170" s="140" t="s">
        <v>622</v>
      </c>
      <c r="G170" s="141" t="s">
        <v>211</v>
      </c>
      <c r="H170" s="142">
        <v>1</v>
      </c>
      <c r="I170" s="143"/>
      <c r="J170" s="144">
        <f>ROUND(I170*H170,2)</f>
        <v>0</v>
      </c>
      <c r="K170" s="145"/>
      <c r="L170" s="32"/>
      <c r="M170" s="199" t="s">
        <v>1</v>
      </c>
      <c r="N170" s="200" t="s">
        <v>38</v>
      </c>
      <c r="O170" s="201"/>
      <c r="P170" s="202">
        <f>O170*H170</f>
        <v>0</v>
      </c>
      <c r="Q170" s="202">
        <v>0</v>
      </c>
      <c r="R170" s="202">
        <f>Q170*H170</f>
        <v>0</v>
      </c>
      <c r="S170" s="202">
        <v>0</v>
      </c>
      <c r="T170" s="203">
        <f>S170*H170</f>
        <v>0</v>
      </c>
      <c r="AR170" s="150" t="s">
        <v>212</v>
      </c>
      <c r="AT170" s="150" t="s">
        <v>208</v>
      </c>
      <c r="AU170" s="150" t="s">
        <v>80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212</v>
      </c>
      <c r="BM170" s="150" t="s">
        <v>3380</v>
      </c>
    </row>
    <row r="171" spans="2:65" s="1" customFormat="1" ht="6.9" customHeight="1" x14ac:dyDescent="0.2">
      <c r="B171" s="47"/>
      <c r="C171" s="48"/>
      <c r="D171" s="48"/>
      <c r="E171" s="48"/>
      <c r="F171" s="48"/>
      <c r="G171" s="48"/>
      <c r="H171" s="48"/>
      <c r="I171" s="48"/>
      <c r="J171" s="48"/>
      <c r="K171" s="48"/>
      <c r="L171" s="32"/>
    </row>
  </sheetData>
  <autoFilter ref="C123:K170" xr:uid="{00000000-0009-0000-0000-000016000000}"/>
  <mergeCells count="12">
    <mergeCell ref="E116:H116"/>
    <mergeCell ref="L2:V2"/>
    <mergeCell ref="E85:H85"/>
    <mergeCell ref="E87:H87"/>
    <mergeCell ref="E89:H89"/>
    <mergeCell ref="E112:H112"/>
    <mergeCell ref="E114:H114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BM187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164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3381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3382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ROUND(J126,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ROUND((SUM(BE126:BE186)),  2)</f>
        <v>0</v>
      </c>
      <c r="G35" s="100"/>
      <c r="H35" s="100"/>
      <c r="I35" s="101">
        <v>0.23</v>
      </c>
      <c r="J35" s="99">
        <f>ROUND(((SUM(BE126:BE186))*I35),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ROUND((SUM(BF126:BF186)),  2)</f>
        <v>0</v>
      </c>
      <c r="I36" s="102">
        <v>0.23</v>
      </c>
      <c r="J36" s="89">
        <f>ROUND(((SUM(BF126:BF186))*I36),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ROUND((SUM(BG126:BG186)),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ROUND((SUM(BH126:BH186)),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ROUND((SUM(BI126:BI186)),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3381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2.13 - I. - SO 2.13  Sadové úpravy - 1.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J126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3383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8" customFormat="1" ht="24.9" customHeight="1" x14ac:dyDescent="0.2">
      <c r="B100" s="114"/>
      <c r="D100" s="115" t="s">
        <v>3384</v>
      </c>
      <c r="E100" s="116"/>
      <c r="F100" s="116"/>
      <c r="G100" s="116"/>
      <c r="H100" s="116"/>
      <c r="I100" s="116"/>
      <c r="J100" s="117">
        <f>J131</f>
        <v>0</v>
      </c>
      <c r="L100" s="114"/>
    </row>
    <row r="101" spans="2:47" s="8" customFormat="1" ht="24.9" customHeight="1" x14ac:dyDescent="0.2">
      <c r="B101" s="114"/>
      <c r="D101" s="115" t="s">
        <v>3385</v>
      </c>
      <c r="E101" s="116"/>
      <c r="F101" s="116"/>
      <c r="G101" s="116"/>
      <c r="H101" s="116"/>
      <c r="I101" s="116"/>
      <c r="J101" s="117">
        <f>J149</f>
        <v>0</v>
      </c>
      <c r="L101" s="114"/>
    </row>
    <row r="102" spans="2:47" s="12" customFormat="1" ht="19.95" customHeight="1" x14ac:dyDescent="0.2">
      <c r="B102" s="166"/>
      <c r="D102" s="167" t="s">
        <v>3386</v>
      </c>
      <c r="E102" s="168"/>
      <c r="F102" s="168"/>
      <c r="G102" s="168"/>
      <c r="H102" s="168"/>
      <c r="I102" s="168"/>
      <c r="J102" s="169">
        <f>J164</f>
        <v>0</v>
      </c>
      <c r="L102" s="166"/>
    </row>
    <row r="103" spans="2:47" s="12" customFormat="1" ht="19.95" customHeight="1" x14ac:dyDescent="0.2">
      <c r="B103" s="166"/>
      <c r="D103" s="167" t="s">
        <v>3387</v>
      </c>
      <c r="E103" s="168"/>
      <c r="F103" s="168"/>
      <c r="G103" s="168"/>
      <c r="H103" s="168"/>
      <c r="I103" s="168"/>
      <c r="J103" s="169">
        <f>J175</f>
        <v>0</v>
      </c>
      <c r="L103" s="166"/>
    </row>
    <row r="104" spans="2:47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J184</f>
        <v>0</v>
      </c>
      <c r="L104" s="114"/>
    </row>
    <row r="105" spans="2:47" s="1" customFormat="1" ht="21.75" customHeight="1" x14ac:dyDescent="0.2">
      <c r="B105" s="32"/>
      <c r="L105" s="32"/>
    </row>
    <row r="106" spans="2:47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" customHeight="1" x14ac:dyDescent="0.2">
      <c r="B111" s="32"/>
      <c r="C111" s="21" t="s">
        <v>192</v>
      </c>
      <c r="L111" s="32"/>
    </row>
    <row r="112" spans="2:47" s="1" customFormat="1" ht="6.9" customHeight="1" x14ac:dyDescent="0.2">
      <c r="B112" s="32"/>
      <c r="L112" s="32"/>
    </row>
    <row r="113" spans="2:65" s="1" customFormat="1" ht="12" customHeight="1" x14ac:dyDescent="0.2">
      <c r="B113" s="32"/>
      <c r="C113" s="27" t="s">
        <v>15</v>
      </c>
      <c r="L113" s="32"/>
    </row>
    <row r="114" spans="2:65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5" ht="12" customHeight="1" x14ac:dyDescent="0.2">
      <c r="B115" s="20"/>
      <c r="C115" s="27" t="s">
        <v>184</v>
      </c>
      <c r="L115" s="20"/>
    </row>
    <row r="116" spans="2:65" s="1" customFormat="1" ht="16.5" customHeight="1" x14ac:dyDescent="0.2">
      <c r="B116" s="32"/>
      <c r="E116" s="243" t="s">
        <v>3381</v>
      </c>
      <c r="F116" s="240"/>
      <c r="G116" s="240"/>
      <c r="H116" s="240"/>
      <c r="L116" s="32"/>
    </row>
    <row r="117" spans="2:65" s="1" customFormat="1" ht="12" customHeight="1" x14ac:dyDescent="0.2">
      <c r="B117" s="32"/>
      <c r="C117" s="27" t="s">
        <v>625</v>
      </c>
      <c r="L117" s="32"/>
    </row>
    <row r="118" spans="2:65" s="1" customFormat="1" ht="16.5" customHeight="1" x14ac:dyDescent="0.2">
      <c r="B118" s="32"/>
      <c r="E118" s="239" t="str">
        <f>E11</f>
        <v>SO 2.13 - I. - SO 2.13  Sadové úpravy - 1. etapa</v>
      </c>
      <c r="F118" s="240"/>
      <c r="G118" s="240"/>
      <c r="H118" s="240"/>
      <c r="L118" s="32"/>
    </row>
    <row r="119" spans="2:65" s="1" customFormat="1" ht="6.9" customHeight="1" x14ac:dyDescent="0.2">
      <c r="B119" s="32"/>
      <c r="L119" s="32"/>
    </row>
    <row r="120" spans="2:65" s="1" customFormat="1" ht="12" customHeight="1" x14ac:dyDescent="0.2">
      <c r="B120" s="32"/>
      <c r="C120" s="27" t="s">
        <v>19</v>
      </c>
      <c r="F120" s="25" t="str">
        <f>F14</f>
        <v xml:space="preserve"> </v>
      </c>
      <c r="I120" s="27" t="s">
        <v>21</v>
      </c>
      <c r="J120" s="55" t="str">
        <f>IF(J14="","",J14)</f>
        <v>31. 7. 2026</v>
      </c>
      <c r="L120" s="32"/>
    </row>
    <row r="121" spans="2:65" s="1" customFormat="1" ht="6.9" customHeight="1" x14ac:dyDescent="0.2">
      <c r="B121" s="32"/>
      <c r="L121" s="32"/>
    </row>
    <row r="122" spans="2:65" s="1" customFormat="1" ht="15.15" customHeight="1" x14ac:dyDescent="0.2">
      <c r="B122" s="32"/>
      <c r="C122" s="27" t="s">
        <v>23</v>
      </c>
      <c r="F122" s="25" t="str">
        <f>E17</f>
        <v xml:space="preserve"> </v>
      </c>
      <c r="I122" s="27" t="s">
        <v>28</v>
      </c>
      <c r="J122" s="30" t="str">
        <f>E23</f>
        <v xml:space="preserve"> </v>
      </c>
      <c r="L122" s="32"/>
    </row>
    <row r="123" spans="2:65" s="1" customFormat="1" ht="15.15" customHeight="1" x14ac:dyDescent="0.2">
      <c r="B123" s="32"/>
      <c r="C123" s="27" t="s">
        <v>26</v>
      </c>
      <c r="F123" s="25" t="str">
        <f>IF(E20="","",E20)</f>
        <v>Vyplň údaj</v>
      </c>
      <c r="I123" s="27" t="s">
        <v>30</v>
      </c>
      <c r="J123" s="30" t="str">
        <f>E26</f>
        <v xml:space="preserve"> </v>
      </c>
      <c r="L123" s="32"/>
    </row>
    <row r="124" spans="2:65" s="1" customFormat="1" ht="10.35" customHeight="1" x14ac:dyDescent="0.2">
      <c r="B124" s="32"/>
      <c r="L124" s="32"/>
    </row>
    <row r="125" spans="2:65" s="9" customFormat="1" ht="29.25" customHeight="1" x14ac:dyDescent="0.2">
      <c r="B125" s="118"/>
      <c r="C125" s="119" t="s">
        <v>193</v>
      </c>
      <c r="D125" s="120" t="s">
        <v>57</v>
      </c>
      <c r="E125" s="120" t="s">
        <v>53</v>
      </c>
      <c r="F125" s="120" t="s">
        <v>54</v>
      </c>
      <c r="G125" s="120" t="s">
        <v>194</v>
      </c>
      <c r="H125" s="120" t="s">
        <v>195</v>
      </c>
      <c r="I125" s="120" t="s">
        <v>196</v>
      </c>
      <c r="J125" s="121" t="s">
        <v>188</v>
      </c>
      <c r="K125" s="122" t="s">
        <v>197</v>
      </c>
      <c r="L125" s="118"/>
      <c r="M125" s="62" t="s">
        <v>1</v>
      </c>
      <c r="N125" s="63" t="s">
        <v>36</v>
      </c>
      <c r="O125" s="63" t="s">
        <v>198</v>
      </c>
      <c r="P125" s="63" t="s">
        <v>199</v>
      </c>
      <c r="Q125" s="63" t="s">
        <v>200</v>
      </c>
      <c r="R125" s="63" t="s">
        <v>201</v>
      </c>
      <c r="S125" s="63" t="s">
        <v>202</v>
      </c>
      <c r="T125" s="64" t="s">
        <v>203</v>
      </c>
    </row>
    <row r="126" spans="2:65" s="1" customFormat="1" ht="22.8" customHeight="1" x14ac:dyDescent="0.3">
      <c r="B126" s="32"/>
      <c r="C126" s="67" t="s">
        <v>189</v>
      </c>
      <c r="J126" s="123">
        <f>BK126</f>
        <v>0</v>
      </c>
      <c r="L126" s="32"/>
      <c r="M126" s="65"/>
      <c r="N126" s="56"/>
      <c r="O126" s="56"/>
      <c r="P126" s="124">
        <f>P127+P131+P149+P184</f>
        <v>0</v>
      </c>
      <c r="Q126" s="56"/>
      <c r="R126" s="124">
        <f>R127+R131+R149+R184</f>
        <v>0</v>
      </c>
      <c r="S126" s="56"/>
      <c r="T126" s="125">
        <f>T127+T131+T149+T184</f>
        <v>0</v>
      </c>
      <c r="AT126" s="17" t="s">
        <v>71</v>
      </c>
      <c r="AU126" s="17" t="s">
        <v>190</v>
      </c>
      <c r="BK126" s="126">
        <f>BK127+BK131+BK149+BK184</f>
        <v>0</v>
      </c>
    </row>
    <row r="127" spans="2:65" s="10" customFormat="1" ht="25.95" customHeight="1" x14ac:dyDescent="0.25">
      <c r="B127" s="127"/>
      <c r="D127" s="128" t="s">
        <v>71</v>
      </c>
      <c r="E127" s="129" t="s">
        <v>2824</v>
      </c>
      <c r="F127" s="129" t="s">
        <v>3388</v>
      </c>
      <c r="I127" s="130"/>
      <c r="J127" s="131">
        <f>BK127</f>
        <v>0</v>
      </c>
      <c r="L127" s="127"/>
      <c r="M127" s="132"/>
      <c r="P127" s="133">
        <f>SUM(P128:P130)</f>
        <v>0</v>
      </c>
      <c r="R127" s="133">
        <f>SUM(R128:R130)</f>
        <v>0</v>
      </c>
      <c r="T127" s="134">
        <f>SUM(T128:T130)</f>
        <v>0</v>
      </c>
      <c r="AR127" s="128" t="s">
        <v>80</v>
      </c>
      <c r="AT127" s="135" t="s">
        <v>71</v>
      </c>
      <c r="AU127" s="135" t="s">
        <v>72</v>
      </c>
      <c r="AY127" s="128" t="s">
        <v>207</v>
      </c>
      <c r="BK127" s="136">
        <f>SUM(BK128:BK130)</f>
        <v>0</v>
      </c>
    </row>
    <row r="128" spans="2:65" s="1" customFormat="1" ht="24.15" customHeight="1" x14ac:dyDescent="0.2">
      <c r="B128" s="137"/>
      <c r="C128" s="138" t="s">
        <v>80</v>
      </c>
      <c r="D128" s="138" t="s">
        <v>208</v>
      </c>
      <c r="E128" s="139" t="s">
        <v>3389</v>
      </c>
      <c r="F128" s="140" t="s">
        <v>3390</v>
      </c>
      <c r="G128" s="141" t="s">
        <v>235</v>
      </c>
      <c r="H128" s="142">
        <v>2947</v>
      </c>
      <c r="I128" s="143"/>
      <c r="J128" s="144">
        <f>ROUND(I128*H128,2)</f>
        <v>0</v>
      </c>
      <c r="K128" s="145"/>
      <c r="L128" s="32"/>
      <c r="M128" s="146" t="s">
        <v>1</v>
      </c>
      <c r="N128" s="147" t="s">
        <v>38</v>
      </c>
      <c r="P128" s="148">
        <f>O128*H128</f>
        <v>0</v>
      </c>
      <c r="Q128" s="148">
        <v>0</v>
      </c>
      <c r="R128" s="148">
        <f>Q128*H128</f>
        <v>0</v>
      </c>
      <c r="S128" s="148">
        <v>0</v>
      </c>
      <c r="T128" s="149">
        <f>S128*H128</f>
        <v>0</v>
      </c>
      <c r="AR128" s="150" t="s">
        <v>236</v>
      </c>
      <c r="AT128" s="150" t="s">
        <v>208</v>
      </c>
      <c r="AU128" s="150" t="s">
        <v>80</v>
      </c>
      <c r="AY128" s="17" t="s">
        <v>207</v>
      </c>
      <c r="BE128" s="151">
        <f>IF(N128="základná",J128,0)</f>
        <v>0</v>
      </c>
      <c r="BF128" s="151">
        <f>IF(N128="znížená",J128,0)</f>
        <v>0</v>
      </c>
      <c r="BG128" s="151">
        <f>IF(N128="zákl. prenesená",J128,0)</f>
        <v>0</v>
      </c>
      <c r="BH128" s="151">
        <f>IF(N128="zníž. prenesená",J128,0)</f>
        <v>0</v>
      </c>
      <c r="BI128" s="151">
        <f>IF(N128="nulová",J128,0)</f>
        <v>0</v>
      </c>
      <c r="BJ128" s="17" t="s">
        <v>91</v>
      </c>
      <c r="BK128" s="151">
        <f>ROUND(I128*H128,2)</f>
        <v>0</v>
      </c>
      <c r="BL128" s="17" t="s">
        <v>236</v>
      </c>
      <c r="BM128" s="150" t="s">
        <v>91</v>
      </c>
    </row>
    <row r="129" spans="2:65" s="1" customFormat="1" ht="24.15" customHeight="1" x14ac:dyDescent="0.2">
      <c r="B129" s="137"/>
      <c r="C129" s="138" t="s">
        <v>91</v>
      </c>
      <c r="D129" s="138" t="s">
        <v>208</v>
      </c>
      <c r="E129" s="139" t="s">
        <v>3391</v>
      </c>
      <c r="F129" s="140" t="s">
        <v>3392</v>
      </c>
      <c r="G129" s="141" t="s">
        <v>235</v>
      </c>
      <c r="H129" s="142">
        <v>2947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80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236</v>
      </c>
    </row>
    <row r="130" spans="2:65" s="1" customFormat="1" ht="21.75" customHeight="1" x14ac:dyDescent="0.2">
      <c r="B130" s="137"/>
      <c r="C130" s="138" t="s">
        <v>275</v>
      </c>
      <c r="D130" s="138" t="s">
        <v>208</v>
      </c>
      <c r="E130" s="139" t="s">
        <v>3393</v>
      </c>
      <c r="F130" s="140" t="s">
        <v>3394</v>
      </c>
      <c r="G130" s="141" t="s">
        <v>235</v>
      </c>
      <c r="H130" s="142">
        <v>2947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80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311</v>
      </c>
    </row>
    <row r="131" spans="2:65" s="10" customFormat="1" ht="25.95" customHeight="1" x14ac:dyDescent="0.25">
      <c r="B131" s="127"/>
      <c r="D131" s="128" t="s">
        <v>71</v>
      </c>
      <c r="E131" s="129" t="s">
        <v>2855</v>
      </c>
      <c r="F131" s="129" t="s">
        <v>3395</v>
      </c>
      <c r="I131" s="130"/>
      <c r="J131" s="131">
        <f>BK131</f>
        <v>0</v>
      </c>
      <c r="L131" s="127"/>
      <c r="M131" s="132"/>
      <c r="P131" s="133">
        <f>SUM(P132:P148)</f>
        <v>0</v>
      </c>
      <c r="R131" s="133">
        <f>SUM(R132:R148)</f>
        <v>0</v>
      </c>
      <c r="T131" s="134">
        <f>SUM(T132:T148)</f>
        <v>0</v>
      </c>
      <c r="AR131" s="128" t="s">
        <v>80</v>
      </c>
      <c r="AT131" s="135" t="s">
        <v>71</v>
      </c>
      <c r="AU131" s="135" t="s">
        <v>72</v>
      </c>
      <c r="AY131" s="128" t="s">
        <v>207</v>
      </c>
      <c r="BK131" s="136">
        <f>SUM(BK132:BK148)</f>
        <v>0</v>
      </c>
    </row>
    <row r="132" spans="2:65" s="1" customFormat="1" ht="66.75" customHeight="1" x14ac:dyDescent="0.2">
      <c r="B132" s="137"/>
      <c r="C132" s="138" t="s">
        <v>236</v>
      </c>
      <c r="D132" s="138" t="s">
        <v>208</v>
      </c>
      <c r="E132" s="139" t="s">
        <v>3396</v>
      </c>
      <c r="F132" s="140" t="s">
        <v>3397</v>
      </c>
      <c r="G132" s="141" t="s">
        <v>247</v>
      </c>
      <c r="H132" s="142">
        <v>84</v>
      </c>
      <c r="I132" s="143"/>
      <c r="J132" s="144">
        <f t="shared" ref="J132:J148" si="0">ROUND(I132*H132,2)</f>
        <v>0</v>
      </c>
      <c r="K132" s="145"/>
      <c r="L132" s="32"/>
      <c r="M132" s="146" t="s">
        <v>1</v>
      </c>
      <c r="N132" s="147" t="s">
        <v>38</v>
      </c>
      <c r="P132" s="148">
        <f t="shared" ref="P132:P148" si="1">O132*H132</f>
        <v>0</v>
      </c>
      <c r="Q132" s="148">
        <v>0</v>
      </c>
      <c r="R132" s="148">
        <f t="shared" ref="R132:R148" si="2">Q132*H132</f>
        <v>0</v>
      </c>
      <c r="S132" s="148">
        <v>0</v>
      </c>
      <c r="T132" s="149">
        <f t="shared" ref="T132:T148" si="3">S132*H132</f>
        <v>0</v>
      </c>
      <c r="AR132" s="150" t="s">
        <v>236</v>
      </c>
      <c r="AT132" s="150" t="s">
        <v>208</v>
      </c>
      <c r="AU132" s="150" t="s">
        <v>80</v>
      </c>
      <c r="AY132" s="17" t="s">
        <v>207</v>
      </c>
      <c r="BE132" s="151">
        <f t="shared" ref="BE132:BE148" si="4">IF(N132="základná",J132,0)</f>
        <v>0</v>
      </c>
      <c r="BF132" s="151">
        <f t="shared" ref="BF132:BF148" si="5">IF(N132="znížená",J132,0)</f>
        <v>0</v>
      </c>
      <c r="BG132" s="151">
        <f t="shared" ref="BG132:BG148" si="6">IF(N132="zákl. prenesená",J132,0)</f>
        <v>0</v>
      </c>
      <c r="BH132" s="151">
        <f t="shared" ref="BH132:BH148" si="7">IF(N132="zníž. prenesená",J132,0)</f>
        <v>0</v>
      </c>
      <c r="BI132" s="151">
        <f t="shared" ref="BI132:BI148" si="8">IF(N132="nulová",J132,0)</f>
        <v>0</v>
      </c>
      <c r="BJ132" s="17" t="s">
        <v>91</v>
      </c>
      <c r="BK132" s="151">
        <f t="shared" ref="BK132:BK148" si="9">ROUND(I132*H132,2)</f>
        <v>0</v>
      </c>
      <c r="BL132" s="17" t="s">
        <v>236</v>
      </c>
      <c r="BM132" s="150" t="s">
        <v>320</v>
      </c>
    </row>
    <row r="133" spans="2:65" s="1" customFormat="1" ht="37.799999999999997" customHeight="1" x14ac:dyDescent="0.2">
      <c r="B133" s="137"/>
      <c r="C133" s="138" t="s">
        <v>206</v>
      </c>
      <c r="D133" s="138" t="s">
        <v>208</v>
      </c>
      <c r="E133" s="139" t="s">
        <v>3398</v>
      </c>
      <c r="F133" s="140" t="s">
        <v>3399</v>
      </c>
      <c r="G133" s="141" t="s">
        <v>247</v>
      </c>
      <c r="H133" s="142">
        <v>84</v>
      </c>
      <c r="I133" s="143"/>
      <c r="J133" s="144">
        <f t="shared" si="0"/>
        <v>0</v>
      </c>
      <c r="K133" s="145"/>
      <c r="L133" s="32"/>
      <c r="M133" s="146" t="s">
        <v>1</v>
      </c>
      <c r="N133" s="147" t="s">
        <v>38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AR133" s="150" t="s">
        <v>236</v>
      </c>
      <c r="AT133" s="150" t="s">
        <v>208</v>
      </c>
      <c r="AU133" s="150" t="s">
        <v>80</v>
      </c>
      <c r="AY133" s="17" t="s">
        <v>207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7" t="s">
        <v>91</v>
      </c>
      <c r="BK133" s="151">
        <f t="shared" si="9"/>
        <v>0</v>
      </c>
      <c r="BL133" s="17" t="s">
        <v>236</v>
      </c>
      <c r="BM133" s="150" t="s">
        <v>330</v>
      </c>
    </row>
    <row r="134" spans="2:65" s="1" customFormat="1" ht="16.5" customHeight="1" x14ac:dyDescent="0.2">
      <c r="B134" s="137"/>
      <c r="C134" s="206" t="s">
        <v>311</v>
      </c>
      <c r="D134" s="206" t="s">
        <v>742</v>
      </c>
      <c r="E134" s="207" t="s">
        <v>2830</v>
      </c>
      <c r="F134" s="208" t="s">
        <v>2831</v>
      </c>
      <c r="G134" s="209" t="s">
        <v>2832</v>
      </c>
      <c r="H134" s="210">
        <v>840</v>
      </c>
      <c r="I134" s="211"/>
      <c r="J134" s="212">
        <f t="shared" si="0"/>
        <v>0</v>
      </c>
      <c r="K134" s="213"/>
      <c r="L134" s="214"/>
      <c r="M134" s="215" t="s">
        <v>1</v>
      </c>
      <c r="N134" s="216" t="s">
        <v>38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AR134" s="150" t="s">
        <v>320</v>
      </c>
      <c r="AT134" s="150" t="s">
        <v>742</v>
      </c>
      <c r="AU134" s="150" t="s">
        <v>80</v>
      </c>
      <c r="AY134" s="17" t="s">
        <v>207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7" t="s">
        <v>91</v>
      </c>
      <c r="BK134" s="151">
        <f t="shared" si="9"/>
        <v>0</v>
      </c>
      <c r="BL134" s="17" t="s">
        <v>236</v>
      </c>
      <c r="BM134" s="150" t="s">
        <v>337</v>
      </c>
    </row>
    <row r="135" spans="2:65" s="1" customFormat="1" ht="16.5" customHeight="1" x14ac:dyDescent="0.2">
      <c r="B135" s="137"/>
      <c r="C135" s="206" t="s">
        <v>316</v>
      </c>
      <c r="D135" s="206" t="s">
        <v>742</v>
      </c>
      <c r="E135" s="207" t="s">
        <v>2833</v>
      </c>
      <c r="F135" s="208" t="s">
        <v>2834</v>
      </c>
      <c r="G135" s="209" t="s">
        <v>2832</v>
      </c>
      <c r="H135" s="210">
        <v>420</v>
      </c>
      <c r="I135" s="211"/>
      <c r="J135" s="212">
        <f t="shared" si="0"/>
        <v>0</v>
      </c>
      <c r="K135" s="213"/>
      <c r="L135" s="214"/>
      <c r="M135" s="215" t="s">
        <v>1</v>
      </c>
      <c r="N135" s="216" t="s">
        <v>38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AR135" s="150" t="s">
        <v>320</v>
      </c>
      <c r="AT135" s="150" t="s">
        <v>742</v>
      </c>
      <c r="AU135" s="150" t="s">
        <v>80</v>
      </c>
      <c r="AY135" s="17" t="s">
        <v>207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7" t="s">
        <v>91</v>
      </c>
      <c r="BK135" s="151">
        <f t="shared" si="9"/>
        <v>0</v>
      </c>
      <c r="BL135" s="17" t="s">
        <v>236</v>
      </c>
      <c r="BM135" s="150" t="s">
        <v>344</v>
      </c>
    </row>
    <row r="136" spans="2:65" s="1" customFormat="1" ht="16.5" customHeight="1" x14ac:dyDescent="0.2">
      <c r="B136" s="137"/>
      <c r="C136" s="206" t="s">
        <v>320</v>
      </c>
      <c r="D136" s="206" t="s">
        <v>742</v>
      </c>
      <c r="E136" s="207" t="s">
        <v>3400</v>
      </c>
      <c r="F136" s="208" t="s">
        <v>3401</v>
      </c>
      <c r="G136" s="209" t="s">
        <v>611</v>
      </c>
      <c r="H136" s="210">
        <v>4.2</v>
      </c>
      <c r="I136" s="211"/>
      <c r="J136" s="212">
        <f t="shared" si="0"/>
        <v>0</v>
      </c>
      <c r="K136" s="213"/>
      <c r="L136" s="214"/>
      <c r="M136" s="215" t="s">
        <v>1</v>
      </c>
      <c r="N136" s="216" t="s">
        <v>38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AR136" s="150" t="s">
        <v>320</v>
      </c>
      <c r="AT136" s="150" t="s">
        <v>742</v>
      </c>
      <c r="AU136" s="150" t="s">
        <v>80</v>
      </c>
      <c r="AY136" s="17" t="s">
        <v>207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7" t="s">
        <v>91</v>
      </c>
      <c r="BK136" s="151">
        <f t="shared" si="9"/>
        <v>0</v>
      </c>
      <c r="BL136" s="17" t="s">
        <v>236</v>
      </c>
      <c r="BM136" s="150" t="s">
        <v>354</v>
      </c>
    </row>
    <row r="137" spans="2:65" s="1" customFormat="1" ht="21.75" customHeight="1" x14ac:dyDescent="0.2">
      <c r="B137" s="137"/>
      <c r="C137" s="206" t="s">
        <v>324</v>
      </c>
      <c r="D137" s="206" t="s">
        <v>742</v>
      </c>
      <c r="E137" s="207" t="s">
        <v>2835</v>
      </c>
      <c r="F137" s="208" t="s">
        <v>2836</v>
      </c>
      <c r="G137" s="209" t="s">
        <v>247</v>
      </c>
      <c r="H137" s="210">
        <v>168</v>
      </c>
      <c r="I137" s="211"/>
      <c r="J137" s="212">
        <f t="shared" si="0"/>
        <v>0</v>
      </c>
      <c r="K137" s="213"/>
      <c r="L137" s="214"/>
      <c r="M137" s="215" t="s">
        <v>1</v>
      </c>
      <c r="N137" s="216" t="s">
        <v>38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AR137" s="150" t="s">
        <v>320</v>
      </c>
      <c r="AT137" s="150" t="s">
        <v>742</v>
      </c>
      <c r="AU137" s="150" t="s">
        <v>80</v>
      </c>
      <c r="AY137" s="17" t="s">
        <v>207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7" t="s">
        <v>91</v>
      </c>
      <c r="BK137" s="151">
        <f t="shared" si="9"/>
        <v>0</v>
      </c>
      <c r="BL137" s="17" t="s">
        <v>236</v>
      </c>
      <c r="BM137" s="150" t="s">
        <v>362</v>
      </c>
    </row>
    <row r="138" spans="2:65" s="1" customFormat="1" ht="24.15" customHeight="1" x14ac:dyDescent="0.2">
      <c r="B138" s="137"/>
      <c r="C138" s="138" t="s">
        <v>330</v>
      </c>
      <c r="D138" s="138" t="s">
        <v>208</v>
      </c>
      <c r="E138" s="139" t="s">
        <v>2847</v>
      </c>
      <c r="F138" s="140" t="s">
        <v>3402</v>
      </c>
      <c r="G138" s="141" t="s">
        <v>269</v>
      </c>
      <c r="H138" s="142">
        <v>3.78</v>
      </c>
      <c r="I138" s="143"/>
      <c r="J138" s="144">
        <f t="shared" si="0"/>
        <v>0</v>
      </c>
      <c r="K138" s="145"/>
      <c r="L138" s="32"/>
      <c r="M138" s="146" t="s">
        <v>1</v>
      </c>
      <c r="N138" s="147" t="s">
        <v>38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AR138" s="150" t="s">
        <v>236</v>
      </c>
      <c r="AT138" s="150" t="s">
        <v>208</v>
      </c>
      <c r="AU138" s="150" t="s">
        <v>80</v>
      </c>
      <c r="AY138" s="17" t="s">
        <v>207</v>
      </c>
      <c r="BE138" s="151">
        <f t="shared" si="4"/>
        <v>0</v>
      </c>
      <c r="BF138" s="151">
        <f t="shared" si="5"/>
        <v>0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7" t="s">
        <v>91</v>
      </c>
      <c r="BK138" s="151">
        <f t="shared" si="9"/>
        <v>0</v>
      </c>
      <c r="BL138" s="17" t="s">
        <v>236</v>
      </c>
      <c r="BM138" s="150" t="s">
        <v>372</v>
      </c>
    </row>
    <row r="139" spans="2:65" s="1" customFormat="1" ht="16.5" customHeight="1" x14ac:dyDescent="0.2">
      <c r="B139" s="137"/>
      <c r="C139" s="138" t="s">
        <v>334</v>
      </c>
      <c r="D139" s="138" t="s">
        <v>208</v>
      </c>
      <c r="E139" s="139" t="s">
        <v>2849</v>
      </c>
      <c r="F139" s="140" t="s">
        <v>2850</v>
      </c>
      <c r="G139" s="141" t="s">
        <v>269</v>
      </c>
      <c r="H139" s="142">
        <v>3.78</v>
      </c>
      <c r="I139" s="143"/>
      <c r="J139" s="144">
        <f t="shared" si="0"/>
        <v>0</v>
      </c>
      <c r="K139" s="145"/>
      <c r="L139" s="32"/>
      <c r="M139" s="146" t="s">
        <v>1</v>
      </c>
      <c r="N139" s="147" t="s">
        <v>38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AR139" s="150" t="s">
        <v>236</v>
      </c>
      <c r="AT139" s="150" t="s">
        <v>208</v>
      </c>
      <c r="AU139" s="150" t="s">
        <v>80</v>
      </c>
      <c r="AY139" s="17" t="s">
        <v>207</v>
      </c>
      <c r="BE139" s="151">
        <f t="shared" si="4"/>
        <v>0</v>
      </c>
      <c r="BF139" s="151">
        <f t="shared" si="5"/>
        <v>0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7" t="s">
        <v>91</v>
      </c>
      <c r="BK139" s="151">
        <f t="shared" si="9"/>
        <v>0</v>
      </c>
      <c r="BL139" s="17" t="s">
        <v>236</v>
      </c>
      <c r="BM139" s="150" t="s">
        <v>381</v>
      </c>
    </row>
    <row r="140" spans="2:65" s="1" customFormat="1" ht="16.5" customHeight="1" x14ac:dyDescent="0.2">
      <c r="B140" s="137"/>
      <c r="C140" s="206" t="s">
        <v>337</v>
      </c>
      <c r="D140" s="206" t="s">
        <v>742</v>
      </c>
      <c r="E140" s="207" t="s">
        <v>2851</v>
      </c>
      <c r="F140" s="208" t="s">
        <v>2852</v>
      </c>
      <c r="G140" s="209" t="s">
        <v>269</v>
      </c>
      <c r="H140" s="210">
        <v>3.78</v>
      </c>
      <c r="I140" s="211"/>
      <c r="J140" s="212">
        <f t="shared" si="0"/>
        <v>0</v>
      </c>
      <c r="K140" s="213"/>
      <c r="L140" s="214"/>
      <c r="M140" s="215" t="s">
        <v>1</v>
      </c>
      <c r="N140" s="216" t="s">
        <v>38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AR140" s="150" t="s">
        <v>320</v>
      </c>
      <c r="AT140" s="150" t="s">
        <v>742</v>
      </c>
      <c r="AU140" s="150" t="s">
        <v>80</v>
      </c>
      <c r="AY140" s="17" t="s">
        <v>207</v>
      </c>
      <c r="BE140" s="151">
        <f t="shared" si="4"/>
        <v>0</v>
      </c>
      <c r="BF140" s="151">
        <f t="shared" si="5"/>
        <v>0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7" t="s">
        <v>91</v>
      </c>
      <c r="BK140" s="151">
        <f t="shared" si="9"/>
        <v>0</v>
      </c>
      <c r="BL140" s="17" t="s">
        <v>236</v>
      </c>
      <c r="BM140" s="150" t="s">
        <v>388</v>
      </c>
    </row>
    <row r="141" spans="2:65" s="1" customFormat="1" ht="24.15" customHeight="1" x14ac:dyDescent="0.2">
      <c r="B141" s="137"/>
      <c r="C141" s="138" t="s">
        <v>341</v>
      </c>
      <c r="D141" s="138" t="s">
        <v>208</v>
      </c>
      <c r="E141" s="139" t="s">
        <v>3403</v>
      </c>
      <c r="F141" s="140" t="s">
        <v>3404</v>
      </c>
      <c r="G141" s="141" t="s">
        <v>247</v>
      </c>
      <c r="H141" s="142">
        <v>84</v>
      </c>
      <c r="I141" s="143"/>
      <c r="J141" s="144">
        <f t="shared" si="0"/>
        <v>0</v>
      </c>
      <c r="K141" s="145"/>
      <c r="L141" s="32"/>
      <c r="M141" s="146" t="s">
        <v>1</v>
      </c>
      <c r="N141" s="147" t="s">
        <v>38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AR141" s="150" t="s">
        <v>236</v>
      </c>
      <c r="AT141" s="150" t="s">
        <v>208</v>
      </c>
      <c r="AU141" s="150" t="s">
        <v>80</v>
      </c>
      <c r="AY141" s="17" t="s">
        <v>207</v>
      </c>
      <c r="BE141" s="151">
        <f t="shared" si="4"/>
        <v>0</v>
      </c>
      <c r="BF141" s="151">
        <f t="shared" si="5"/>
        <v>0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7" t="s">
        <v>91</v>
      </c>
      <c r="BK141" s="151">
        <f t="shared" si="9"/>
        <v>0</v>
      </c>
      <c r="BL141" s="17" t="s">
        <v>236</v>
      </c>
      <c r="BM141" s="150" t="s">
        <v>396</v>
      </c>
    </row>
    <row r="142" spans="2:65" s="1" customFormat="1" ht="16.5" customHeight="1" x14ac:dyDescent="0.2">
      <c r="B142" s="137"/>
      <c r="C142" s="206" t="s">
        <v>344</v>
      </c>
      <c r="D142" s="206" t="s">
        <v>742</v>
      </c>
      <c r="E142" s="207" t="s">
        <v>3405</v>
      </c>
      <c r="F142" s="208" t="s">
        <v>3406</v>
      </c>
      <c r="G142" s="209" t="s">
        <v>247</v>
      </c>
      <c r="H142" s="210">
        <v>84</v>
      </c>
      <c r="I142" s="211"/>
      <c r="J142" s="212">
        <f t="shared" si="0"/>
        <v>0</v>
      </c>
      <c r="K142" s="213"/>
      <c r="L142" s="214"/>
      <c r="M142" s="215" t="s">
        <v>1</v>
      </c>
      <c r="N142" s="216" t="s">
        <v>38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AR142" s="150" t="s">
        <v>320</v>
      </c>
      <c r="AT142" s="150" t="s">
        <v>742</v>
      </c>
      <c r="AU142" s="150" t="s">
        <v>80</v>
      </c>
      <c r="AY142" s="17" t="s">
        <v>207</v>
      </c>
      <c r="BE142" s="151">
        <f t="shared" si="4"/>
        <v>0</v>
      </c>
      <c r="BF142" s="151">
        <f t="shared" si="5"/>
        <v>0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7" t="s">
        <v>91</v>
      </c>
      <c r="BK142" s="151">
        <f t="shared" si="9"/>
        <v>0</v>
      </c>
      <c r="BL142" s="17" t="s">
        <v>236</v>
      </c>
      <c r="BM142" s="150" t="s">
        <v>404</v>
      </c>
    </row>
    <row r="143" spans="2:65" s="1" customFormat="1" ht="24.15" customHeight="1" x14ac:dyDescent="0.2">
      <c r="B143" s="137"/>
      <c r="C143" s="138" t="s">
        <v>348</v>
      </c>
      <c r="D143" s="138" t="s">
        <v>208</v>
      </c>
      <c r="E143" s="139" t="s">
        <v>3407</v>
      </c>
      <c r="F143" s="140" t="s">
        <v>3408</v>
      </c>
      <c r="G143" s="141" t="s">
        <v>247</v>
      </c>
      <c r="H143" s="142">
        <v>84</v>
      </c>
      <c r="I143" s="143"/>
      <c r="J143" s="144">
        <f t="shared" si="0"/>
        <v>0</v>
      </c>
      <c r="K143" s="145"/>
      <c r="L143" s="32"/>
      <c r="M143" s="146" t="s">
        <v>1</v>
      </c>
      <c r="N143" s="147" t="s">
        <v>38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AR143" s="150" t="s">
        <v>236</v>
      </c>
      <c r="AT143" s="150" t="s">
        <v>208</v>
      </c>
      <c r="AU143" s="150" t="s">
        <v>80</v>
      </c>
      <c r="AY143" s="17" t="s">
        <v>207</v>
      </c>
      <c r="BE143" s="151">
        <f t="shared" si="4"/>
        <v>0</v>
      </c>
      <c r="BF143" s="151">
        <f t="shared" si="5"/>
        <v>0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7" t="s">
        <v>91</v>
      </c>
      <c r="BK143" s="151">
        <f t="shared" si="9"/>
        <v>0</v>
      </c>
      <c r="BL143" s="17" t="s">
        <v>236</v>
      </c>
      <c r="BM143" s="150" t="s">
        <v>413</v>
      </c>
    </row>
    <row r="144" spans="2:65" s="1" customFormat="1" ht="24.15" customHeight="1" x14ac:dyDescent="0.2">
      <c r="B144" s="137"/>
      <c r="C144" s="138" t="s">
        <v>354</v>
      </c>
      <c r="D144" s="138" t="s">
        <v>208</v>
      </c>
      <c r="E144" s="139" t="s">
        <v>2881</v>
      </c>
      <c r="F144" s="140" t="s">
        <v>3409</v>
      </c>
      <c r="G144" s="141" t="s">
        <v>235</v>
      </c>
      <c r="H144" s="142">
        <v>105.25</v>
      </c>
      <c r="I144" s="143"/>
      <c r="J144" s="144">
        <f t="shared" si="0"/>
        <v>0</v>
      </c>
      <c r="K144" s="145"/>
      <c r="L144" s="32"/>
      <c r="M144" s="146" t="s">
        <v>1</v>
      </c>
      <c r="N144" s="147" t="s">
        <v>38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AR144" s="150" t="s">
        <v>236</v>
      </c>
      <c r="AT144" s="150" t="s">
        <v>208</v>
      </c>
      <c r="AU144" s="150" t="s">
        <v>80</v>
      </c>
      <c r="AY144" s="17" t="s">
        <v>207</v>
      </c>
      <c r="BE144" s="151">
        <f t="shared" si="4"/>
        <v>0</v>
      </c>
      <c r="BF144" s="151">
        <f t="shared" si="5"/>
        <v>0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7" t="s">
        <v>91</v>
      </c>
      <c r="BK144" s="151">
        <f t="shared" si="9"/>
        <v>0</v>
      </c>
      <c r="BL144" s="17" t="s">
        <v>236</v>
      </c>
      <c r="BM144" s="150" t="s">
        <v>436</v>
      </c>
    </row>
    <row r="145" spans="2:65" s="1" customFormat="1" ht="24.15" customHeight="1" x14ac:dyDescent="0.2">
      <c r="B145" s="137"/>
      <c r="C145" s="206" t="s">
        <v>358</v>
      </c>
      <c r="D145" s="206" t="s">
        <v>742</v>
      </c>
      <c r="E145" s="207" t="s">
        <v>3410</v>
      </c>
      <c r="F145" s="208" t="s">
        <v>3411</v>
      </c>
      <c r="G145" s="209" t="s">
        <v>247</v>
      </c>
      <c r="H145" s="210">
        <v>84</v>
      </c>
      <c r="I145" s="211"/>
      <c r="J145" s="212">
        <f t="shared" si="0"/>
        <v>0</v>
      </c>
      <c r="K145" s="213"/>
      <c r="L145" s="214"/>
      <c r="M145" s="215" t="s">
        <v>1</v>
      </c>
      <c r="N145" s="216" t="s">
        <v>38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AR145" s="150" t="s">
        <v>320</v>
      </c>
      <c r="AT145" s="150" t="s">
        <v>742</v>
      </c>
      <c r="AU145" s="150" t="s">
        <v>80</v>
      </c>
      <c r="AY145" s="17" t="s">
        <v>207</v>
      </c>
      <c r="BE145" s="151">
        <f t="shared" si="4"/>
        <v>0</v>
      </c>
      <c r="BF145" s="151">
        <f t="shared" si="5"/>
        <v>0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7" t="s">
        <v>91</v>
      </c>
      <c r="BK145" s="151">
        <f t="shared" si="9"/>
        <v>0</v>
      </c>
      <c r="BL145" s="17" t="s">
        <v>236</v>
      </c>
      <c r="BM145" s="150" t="s">
        <v>451</v>
      </c>
    </row>
    <row r="146" spans="2:65" s="1" customFormat="1" ht="21.75" customHeight="1" x14ac:dyDescent="0.2">
      <c r="B146" s="137"/>
      <c r="C146" s="138" t="s">
        <v>362</v>
      </c>
      <c r="D146" s="138" t="s">
        <v>208</v>
      </c>
      <c r="E146" s="139" t="s">
        <v>2885</v>
      </c>
      <c r="F146" s="140" t="s">
        <v>2886</v>
      </c>
      <c r="G146" s="141" t="s">
        <v>235</v>
      </c>
      <c r="H146" s="142">
        <v>47.04</v>
      </c>
      <c r="I146" s="143"/>
      <c r="J146" s="144">
        <f t="shared" si="0"/>
        <v>0</v>
      </c>
      <c r="K146" s="145"/>
      <c r="L146" s="32"/>
      <c r="M146" s="146" t="s">
        <v>1</v>
      </c>
      <c r="N146" s="147" t="s">
        <v>38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AR146" s="150" t="s">
        <v>236</v>
      </c>
      <c r="AT146" s="150" t="s">
        <v>208</v>
      </c>
      <c r="AU146" s="150" t="s">
        <v>80</v>
      </c>
      <c r="AY146" s="17" t="s">
        <v>207</v>
      </c>
      <c r="BE146" s="151">
        <f t="shared" si="4"/>
        <v>0</v>
      </c>
      <c r="BF146" s="151">
        <f t="shared" si="5"/>
        <v>0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7" t="s">
        <v>91</v>
      </c>
      <c r="BK146" s="151">
        <f t="shared" si="9"/>
        <v>0</v>
      </c>
      <c r="BL146" s="17" t="s">
        <v>236</v>
      </c>
      <c r="BM146" s="150" t="s">
        <v>461</v>
      </c>
    </row>
    <row r="147" spans="2:65" s="1" customFormat="1" ht="24.15" customHeight="1" x14ac:dyDescent="0.2">
      <c r="B147" s="137"/>
      <c r="C147" s="206" t="s">
        <v>366</v>
      </c>
      <c r="D147" s="206" t="s">
        <v>742</v>
      </c>
      <c r="E147" s="207" t="s">
        <v>2887</v>
      </c>
      <c r="F147" s="208" t="s">
        <v>2846</v>
      </c>
      <c r="G147" s="209" t="s">
        <v>269</v>
      </c>
      <c r="H147" s="210">
        <v>4.7039999999999997</v>
      </c>
      <c r="I147" s="211"/>
      <c r="J147" s="212">
        <f t="shared" si="0"/>
        <v>0</v>
      </c>
      <c r="K147" s="213"/>
      <c r="L147" s="214"/>
      <c r="M147" s="215" t="s">
        <v>1</v>
      </c>
      <c r="N147" s="216" t="s">
        <v>38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AR147" s="150" t="s">
        <v>320</v>
      </c>
      <c r="AT147" s="150" t="s">
        <v>742</v>
      </c>
      <c r="AU147" s="150" t="s">
        <v>80</v>
      </c>
      <c r="AY147" s="17" t="s">
        <v>207</v>
      </c>
      <c r="BE147" s="151">
        <f t="shared" si="4"/>
        <v>0</v>
      </c>
      <c r="BF147" s="151">
        <f t="shared" si="5"/>
        <v>0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7" t="s">
        <v>91</v>
      </c>
      <c r="BK147" s="151">
        <f t="shared" si="9"/>
        <v>0</v>
      </c>
      <c r="BL147" s="17" t="s">
        <v>236</v>
      </c>
      <c r="BM147" s="150" t="s">
        <v>473</v>
      </c>
    </row>
    <row r="148" spans="2:65" s="1" customFormat="1" ht="24.15" customHeight="1" x14ac:dyDescent="0.2">
      <c r="B148" s="137"/>
      <c r="C148" s="138" t="s">
        <v>372</v>
      </c>
      <c r="D148" s="138" t="s">
        <v>208</v>
      </c>
      <c r="E148" s="139" t="s">
        <v>3412</v>
      </c>
      <c r="F148" s="140" t="s">
        <v>3413</v>
      </c>
      <c r="G148" s="141" t="s">
        <v>247</v>
      </c>
      <c r="H148" s="142">
        <v>84</v>
      </c>
      <c r="I148" s="143"/>
      <c r="J148" s="144">
        <f t="shared" si="0"/>
        <v>0</v>
      </c>
      <c r="K148" s="145"/>
      <c r="L148" s="32"/>
      <c r="M148" s="146" t="s">
        <v>1</v>
      </c>
      <c r="N148" s="147" t="s">
        <v>38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AR148" s="150" t="s">
        <v>236</v>
      </c>
      <c r="AT148" s="150" t="s">
        <v>208</v>
      </c>
      <c r="AU148" s="150" t="s">
        <v>80</v>
      </c>
      <c r="AY148" s="17" t="s">
        <v>207</v>
      </c>
      <c r="BE148" s="151">
        <f t="shared" si="4"/>
        <v>0</v>
      </c>
      <c r="BF148" s="151">
        <f t="shared" si="5"/>
        <v>0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7" t="s">
        <v>91</v>
      </c>
      <c r="BK148" s="151">
        <f t="shared" si="9"/>
        <v>0</v>
      </c>
      <c r="BL148" s="17" t="s">
        <v>236</v>
      </c>
      <c r="BM148" s="150" t="s">
        <v>486</v>
      </c>
    </row>
    <row r="149" spans="2:65" s="10" customFormat="1" ht="25.95" customHeight="1" x14ac:dyDescent="0.25">
      <c r="B149" s="127"/>
      <c r="D149" s="128" t="s">
        <v>71</v>
      </c>
      <c r="E149" s="129" t="s">
        <v>2875</v>
      </c>
      <c r="F149" s="129" t="s">
        <v>3414</v>
      </c>
      <c r="I149" s="130"/>
      <c r="J149" s="131">
        <f>BK149</f>
        <v>0</v>
      </c>
      <c r="L149" s="127"/>
      <c r="M149" s="132"/>
      <c r="P149" s="133">
        <f>P150+SUM(P151:P164)+P175</f>
        <v>0</v>
      </c>
      <c r="R149" s="133">
        <f>R150+SUM(R151:R164)+R175</f>
        <v>0</v>
      </c>
      <c r="T149" s="134">
        <f>T150+SUM(T151:T164)+T175</f>
        <v>0</v>
      </c>
      <c r="AR149" s="128" t="s">
        <v>80</v>
      </c>
      <c r="AT149" s="135" t="s">
        <v>71</v>
      </c>
      <c r="AU149" s="135" t="s">
        <v>72</v>
      </c>
      <c r="AY149" s="128" t="s">
        <v>207</v>
      </c>
      <c r="BK149" s="136">
        <f>BK150+SUM(BK151:BK164)+BK175</f>
        <v>0</v>
      </c>
    </row>
    <row r="150" spans="2:65" s="1" customFormat="1" ht="33" customHeight="1" x14ac:dyDescent="0.2">
      <c r="B150" s="137"/>
      <c r="C150" s="138" t="s">
        <v>376</v>
      </c>
      <c r="D150" s="138" t="s">
        <v>208</v>
      </c>
      <c r="E150" s="139" t="s">
        <v>2877</v>
      </c>
      <c r="F150" s="140" t="s">
        <v>2878</v>
      </c>
      <c r="G150" s="141" t="s">
        <v>247</v>
      </c>
      <c r="H150" s="142">
        <v>421</v>
      </c>
      <c r="I150" s="143"/>
      <c r="J150" s="144">
        <f t="shared" ref="J150:J163" si="10">ROUND(I150*H150,2)</f>
        <v>0</v>
      </c>
      <c r="K150" s="145"/>
      <c r="L150" s="32"/>
      <c r="M150" s="146" t="s">
        <v>1</v>
      </c>
      <c r="N150" s="147" t="s">
        <v>38</v>
      </c>
      <c r="P150" s="148">
        <f t="shared" ref="P150:P163" si="11">O150*H150</f>
        <v>0</v>
      </c>
      <c r="Q150" s="148">
        <v>0</v>
      </c>
      <c r="R150" s="148">
        <f t="shared" ref="R150:R163" si="12">Q150*H150</f>
        <v>0</v>
      </c>
      <c r="S150" s="148">
        <v>0</v>
      </c>
      <c r="T150" s="149">
        <f t="shared" ref="T150:T163" si="13">S150*H150</f>
        <v>0</v>
      </c>
      <c r="AR150" s="150" t="s">
        <v>236</v>
      </c>
      <c r="AT150" s="150" t="s">
        <v>208</v>
      </c>
      <c r="AU150" s="150" t="s">
        <v>80</v>
      </c>
      <c r="AY150" s="17" t="s">
        <v>207</v>
      </c>
      <c r="BE150" s="151">
        <f t="shared" ref="BE150:BE163" si="14">IF(N150="základná",J150,0)</f>
        <v>0</v>
      </c>
      <c r="BF150" s="151">
        <f t="shared" ref="BF150:BF163" si="15">IF(N150="znížená",J150,0)</f>
        <v>0</v>
      </c>
      <c r="BG150" s="151">
        <f t="shared" ref="BG150:BG163" si="16">IF(N150="zákl. prenesená",J150,0)</f>
        <v>0</v>
      </c>
      <c r="BH150" s="151">
        <f t="shared" ref="BH150:BH163" si="17">IF(N150="zníž. prenesená",J150,0)</f>
        <v>0</v>
      </c>
      <c r="BI150" s="151">
        <f t="shared" ref="BI150:BI163" si="18">IF(N150="nulová",J150,0)</f>
        <v>0</v>
      </c>
      <c r="BJ150" s="17" t="s">
        <v>91</v>
      </c>
      <c r="BK150" s="151">
        <f t="shared" ref="BK150:BK163" si="19">ROUND(I150*H150,2)</f>
        <v>0</v>
      </c>
      <c r="BL150" s="17" t="s">
        <v>236</v>
      </c>
      <c r="BM150" s="150" t="s">
        <v>496</v>
      </c>
    </row>
    <row r="151" spans="2:65" s="1" customFormat="1" ht="37.799999999999997" customHeight="1" x14ac:dyDescent="0.2">
      <c r="B151" s="137"/>
      <c r="C151" s="138" t="s">
        <v>381</v>
      </c>
      <c r="D151" s="138" t="s">
        <v>208</v>
      </c>
      <c r="E151" s="139" t="s">
        <v>2879</v>
      </c>
      <c r="F151" s="140" t="s">
        <v>2880</v>
      </c>
      <c r="G151" s="141" t="s">
        <v>247</v>
      </c>
      <c r="H151" s="142">
        <v>421</v>
      </c>
      <c r="I151" s="143"/>
      <c r="J151" s="144">
        <f t="shared" si="10"/>
        <v>0</v>
      </c>
      <c r="K151" s="145"/>
      <c r="L151" s="32"/>
      <c r="M151" s="146" t="s">
        <v>1</v>
      </c>
      <c r="N151" s="147" t="s">
        <v>38</v>
      </c>
      <c r="P151" s="148">
        <f t="shared" si="11"/>
        <v>0</v>
      </c>
      <c r="Q151" s="148">
        <v>0</v>
      </c>
      <c r="R151" s="148">
        <f t="shared" si="12"/>
        <v>0</v>
      </c>
      <c r="S151" s="148">
        <v>0</v>
      </c>
      <c r="T151" s="149">
        <f t="shared" si="13"/>
        <v>0</v>
      </c>
      <c r="AR151" s="150" t="s">
        <v>236</v>
      </c>
      <c r="AT151" s="150" t="s">
        <v>208</v>
      </c>
      <c r="AU151" s="150" t="s">
        <v>80</v>
      </c>
      <c r="AY151" s="17" t="s">
        <v>207</v>
      </c>
      <c r="BE151" s="151">
        <f t="shared" si="14"/>
        <v>0</v>
      </c>
      <c r="BF151" s="151">
        <f t="shared" si="15"/>
        <v>0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7" t="s">
        <v>91</v>
      </c>
      <c r="BK151" s="151">
        <f t="shared" si="19"/>
        <v>0</v>
      </c>
      <c r="BL151" s="17" t="s">
        <v>236</v>
      </c>
      <c r="BM151" s="150" t="s">
        <v>507</v>
      </c>
    </row>
    <row r="152" spans="2:65" s="1" customFormat="1" ht="16.5" customHeight="1" x14ac:dyDescent="0.2">
      <c r="B152" s="137"/>
      <c r="C152" s="206" t="s">
        <v>7</v>
      </c>
      <c r="D152" s="206" t="s">
        <v>742</v>
      </c>
      <c r="E152" s="207" t="s">
        <v>2830</v>
      </c>
      <c r="F152" s="208" t="s">
        <v>2831</v>
      </c>
      <c r="G152" s="209" t="s">
        <v>2832</v>
      </c>
      <c r="H152" s="210">
        <v>2105</v>
      </c>
      <c r="I152" s="211"/>
      <c r="J152" s="212">
        <f t="shared" si="10"/>
        <v>0</v>
      </c>
      <c r="K152" s="213"/>
      <c r="L152" s="214"/>
      <c r="M152" s="215" t="s">
        <v>1</v>
      </c>
      <c r="N152" s="216" t="s">
        <v>38</v>
      </c>
      <c r="P152" s="148">
        <f t="shared" si="11"/>
        <v>0</v>
      </c>
      <c r="Q152" s="148">
        <v>0</v>
      </c>
      <c r="R152" s="148">
        <f t="shared" si="12"/>
        <v>0</v>
      </c>
      <c r="S152" s="148">
        <v>0</v>
      </c>
      <c r="T152" s="149">
        <f t="shared" si="13"/>
        <v>0</v>
      </c>
      <c r="AR152" s="150" t="s">
        <v>320</v>
      </c>
      <c r="AT152" s="150" t="s">
        <v>742</v>
      </c>
      <c r="AU152" s="150" t="s">
        <v>80</v>
      </c>
      <c r="AY152" s="17" t="s">
        <v>207</v>
      </c>
      <c r="BE152" s="151">
        <f t="shared" si="14"/>
        <v>0</v>
      </c>
      <c r="BF152" s="151">
        <f t="shared" si="15"/>
        <v>0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7" t="s">
        <v>91</v>
      </c>
      <c r="BK152" s="151">
        <f t="shared" si="19"/>
        <v>0</v>
      </c>
      <c r="BL152" s="17" t="s">
        <v>236</v>
      </c>
      <c r="BM152" s="150" t="s">
        <v>517</v>
      </c>
    </row>
    <row r="153" spans="2:65" s="1" customFormat="1" ht="16.5" customHeight="1" x14ac:dyDescent="0.2">
      <c r="B153" s="137"/>
      <c r="C153" s="206" t="s">
        <v>388</v>
      </c>
      <c r="D153" s="206" t="s">
        <v>742</v>
      </c>
      <c r="E153" s="207" t="s">
        <v>2833</v>
      </c>
      <c r="F153" s="208" t="s">
        <v>2834</v>
      </c>
      <c r="G153" s="209" t="s">
        <v>2832</v>
      </c>
      <c r="H153" s="210">
        <v>1263</v>
      </c>
      <c r="I153" s="211"/>
      <c r="J153" s="212">
        <f t="shared" si="10"/>
        <v>0</v>
      </c>
      <c r="K153" s="213"/>
      <c r="L153" s="214"/>
      <c r="M153" s="215" t="s">
        <v>1</v>
      </c>
      <c r="N153" s="216" t="s">
        <v>38</v>
      </c>
      <c r="P153" s="148">
        <f t="shared" si="11"/>
        <v>0</v>
      </c>
      <c r="Q153" s="148">
        <v>0</v>
      </c>
      <c r="R153" s="148">
        <f t="shared" si="12"/>
        <v>0</v>
      </c>
      <c r="S153" s="148">
        <v>0</v>
      </c>
      <c r="T153" s="149">
        <f t="shared" si="13"/>
        <v>0</v>
      </c>
      <c r="AR153" s="150" t="s">
        <v>320</v>
      </c>
      <c r="AT153" s="150" t="s">
        <v>742</v>
      </c>
      <c r="AU153" s="150" t="s">
        <v>80</v>
      </c>
      <c r="AY153" s="17" t="s">
        <v>207</v>
      </c>
      <c r="BE153" s="151">
        <f t="shared" si="14"/>
        <v>0</v>
      </c>
      <c r="BF153" s="151">
        <f t="shared" si="15"/>
        <v>0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7" t="s">
        <v>91</v>
      </c>
      <c r="BK153" s="151">
        <f t="shared" si="19"/>
        <v>0</v>
      </c>
      <c r="BL153" s="17" t="s">
        <v>236</v>
      </c>
      <c r="BM153" s="150" t="s">
        <v>527</v>
      </c>
    </row>
    <row r="154" spans="2:65" s="1" customFormat="1" ht="16.5" customHeight="1" x14ac:dyDescent="0.2">
      <c r="B154" s="137"/>
      <c r="C154" s="206" t="s">
        <v>391</v>
      </c>
      <c r="D154" s="206" t="s">
        <v>742</v>
      </c>
      <c r="E154" s="207" t="s">
        <v>2837</v>
      </c>
      <c r="F154" s="208" t="s">
        <v>2838</v>
      </c>
      <c r="G154" s="209" t="s">
        <v>611</v>
      </c>
      <c r="H154" s="210">
        <v>8.42</v>
      </c>
      <c r="I154" s="211"/>
      <c r="J154" s="212">
        <f t="shared" si="10"/>
        <v>0</v>
      </c>
      <c r="K154" s="213"/>
      <c r="L154" s="214"/>
      <c r="M154" s="215" t="s">
        <v>1</v>
      </c>
      <c r="N154" s="216" t="s">
        <v>38</v>
      </c>
      <c r="P154" s="148">
        <f t="shared" si="11"/>
        <v>0</v>
      </c>
      <c r="Q154" s="148">
        <v>0</v>
      </c>
      <c r="R154" s="148">
        <f t="shared" si="12"/>
        <v>0</v>
      </c>
      <c r="S154" s="148">
        <v>0</v>
      </c>
      <c r="T154" s="149">
        <f t="shared" si="13"/>
        <v>0</v>
      </c>
      <c r="AR154" s="150" t="s">
        <v>320</v>
      </c>
      <c r="AT154" s="150" t="s">
        <v>742</v>
      </c>
      <c r="AU154" s="150" t="s">
        <v>80</v>
      </c>
      <c r="AY154" s="17" t="s">
        <v>207</v>
      </c>
      <c r="BE154" s="151">
        <f t="shared" si="14"/>
        <v>0</v>
      </c>
      <c r="BF154" s="151">
        <f t="shared" si="15"/>
        <v>0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7" t="s">
        <v>91</v>
      </c>
      <c r="BK154" s="151">
        <f t="shared" si="19"/>
        <v>0</v>
      </c>
      <c r="BL154" s="17" t="s">
        <v>236</v>
      </c>
      <c r="BM154" s="150" t="s">
        <v>541</v>
      </c>
    </row>
    <row r="155" spans="2:65" s="1" customFormat="1" ht="21.75" customHeight="1" x14ac:dyDescent="0.2">
      <c r="B155" s="137"/>
      <c r="C155" s="206" t="s">
        <v>396</v>
      </c>
      <c r="D155" s="206" t="s">
        <v>742</v>
      </c>
      <c r="E155" s="207" t="s">
        <v>2835</v>
      </c>
      <c r="F155" s="208" t="s">
        <v>2836</v>
      </c>
      <c r="G155" s="209" t="s">
        <v>247</v>
      </c>
      <c r="H155" s="210">
        <v>421</v>
      </c>
      <c r="I155" s="211"/>
      <c r="J155" s="212">
        <f t="shared" si="10"/>
        <v>0</v>
      </c>
      <c r="K155" s="213"/>
      <c r="L155" s="214"/>
      <c r="M155" s="215" t="s">
        <v>1</v>
      </c>
      <c r="N155" s="216" t="s">
        <v>38</v>
      </c>
      <c r="P155" s="148">
        <f t="shared" si="11"/>
        <v>0</v>
      </c>
      <c r="Q155" s="148">
        <v>0</v>
      </c>
      <c r="R155" s="148">
        <f t="shared" si="12"/>
        <v>0</v>
      </c>
      <c r="S155" s="148">
        <v>0</v>
      </c>
      <c r="T155" s="149">
        <f t="shared" si="13"/>
        <v>0</v>
      </c>
      <c r="AR155" s="150" t="s">
        <v>320</v>
      </c>
      <c r="AT155" s="150" t="s">
        <v>742</v>
      </c>
      <c r="AU155" s="150" t="s">
        <v>80</v>
      </c>
      <c r="AY155" s="17" t="s">
        <v>207</v>
      </c>
      <c r="BE155" s="151">
        <f t="shared" si="14"/>
        <v>0</v>
      </c>
      <c r="BF155" s="151">
        <f t="shared" si="15"/>
        <v>0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7" t="s">
        <v>91</v>
      </c>
      <c r="BK155" s="151">
        <f t="shared" si="19"/>
        <v>0</v>
      </c>
      <c r="BL155" s="17" t="s">
        <v>236</v>
      </c>
      <c r="BM155" s="150" t="s">
        <v>561</v>
      </c>
    </row>
    <row r="156" spans="2:65" s="1" customFormat="1" ht="24.15" customHeight="1" x14ac:dyDescent="0.2">
      <c r="B156" s="137"/>
      <c r="C156" s="138" t="s">
        <v>399</v>
      </c>
      <c r="D156" s="138" t="s">
        <v>208</v>
      </c>
      <c r="E156" s="139" t="s">
        <v>3415</v>
      </c>
      <c r="F156" s="140" t="s">
        <v>3416</v>
      </c>
      <c r="G156" s="141" t="s">
        <v>235</v>
      </c>
      <c r="H156" s="142">
        <v>105.25</v>
      </c>
      <c r="I156" s="143"/>
      <c r="J156" s="144">
        <f t="shared" si="10"/>
        <v>0</v>
      </c>
      <c r="K156" s="145"/>
      <c r="L156" s="32"/>
      <c r="M156" s="146" t="s">
        <v>1</v>
      </c>
      <c r="N156" s="147" t="s">
        <v>38</v>
      </c>
      <c r="P156" s="148">
        <f t="shared" si="11"/>
        <v>0</v>
      </c>
      <c r="Q156" s="148">
        <v>0</v>
      </c>
      <c r="R156" s="148">
        <f t="shared" si="12"/>
        <v>0</v>
      </c>
      <c r="S156" s="148">
        <v>0</v>
      </c>
      <c r="T156" s="149">
        <f t="shared" si="13"/>
        <v>0</v>
      </c>
      <c r="AR156" s="150" t="s">
        <v>236</v>
      </c>
      <c r="AT156" s="150" t="s">
        <v>208</v>
      </c>
      <c r="AU156" s="150" t="s">
        <v>80</v>
      </c>
      <c r="AY156" s="17" t="s">
        <v>207</v>
      </c>
      <c r="BE156" s="151">
        <f t="shared" si="14"/>
        <v>0</v>
      </c>
      <c r="BF156" s="151">
        <f t="shared" si="15"/>
        <v>0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7" t="s">
        <v>91</v>
      </c>
      <c r="BK156" s="151">
        <f t="shared" si="19"/>
        <v>0</v>
      </c>
      <c r="BL156" s="17" t="s">
        <v>236</v>
      </c>
      <c r="BM156" s="150" t="s">
        <v>589</v>
      </c>
    </row>
    <row r="157" spans="2:65" s="1" customFormat="1" ht="24.15" customHeight="1" x14ac:dyDescent="0.2">
      <c r="B157" s="137"/>
      <c r="C157" s="206" t="s">
        <v>404</v>
      </c>
      <c r="D157" s="206" t="s">
        <v>742</v>
      </c>
      <c r="E157" s="207" t="s">
        <v>3417</v>
      </c>
      <c r="F157" s="208" t="s">
        <v>3418</v>
      </c>
      <c r="G157" s="209" t="s">
        <v>247</v>
      </c>
      <c r="H157" s="210">
        <v>421</v>
      </c>
      <c r="I157" s="211"/>
      <c r="J157" s="212">
        <f t="shared" si="10"/>
        <v>0</v>
      </c>
      <c r="K157" s="213"/>
      <c r="L157" s="214"/>
      <c r="M157" s="215" t="s">
        <v>1</v>
      </c>
      <c r="N157" s="216" t="s">
        <v>38</v>
      </c>
      <c r="P157" s="148">
        <f t="shared" si="11"/>
        <v>0</v>
      </c>
      <c r="Q157" s="148">
        <v>0</v>
      </c>
      <c r="R157" s="148">
        <f t="shared" si="12"/>
        <v>0</v>
      </c>
      <c r="S157" s="148">
        <v>0</v>
      </c>
      <c r="T157" s="149">
        <f t="shared" si="13"/>
        <v>0</v>
      </c>
      <c r="AR157" s="150" t="s">
        <v>320</v>
      </c>
      <c r="AT157" s="150" t="s">
        <v>742</v>
      </c>
      <c r="AU157" s="150" t="s">
        <v>80</v>
      </c>
      <c r="AY157" s="17" t="s">
        <v>207</v>
      </c>
      <c r="BE157" s="151">
        <f t="shared" si="14"/>
        <v>0</v>
      </c>
      <c r="BF157" s="151">
        <f t="shared" si="15"/>
        <v>0</v>
      </c>
      <c r="BG157" s="151">
        <f t="shared" si="16"/>
        <v>0</v>
      </c>
      <c r="BH157" s="151">
        <f t="shared" si="17"/>
        <v>0</v>
      </c>
      <c r="BI157" s="151">
        <f t="shared" si="18"/>
        <v>0</v>
      </c>
      <c r="BJ157" s="17" t="s">
        <v>91</v>
      </c>
      <c r="BK157" s="151">
        <f t="shared" si="19"/>
        <v>0</v>
      </c>
      <c r="BL157" s="17" t="s">
        <v>236</v>
      </c>
      <c r="BM157" s="150" t="s">
        <v>599</v>
      </c>
    </row>
    <row r="158" spans="2:65" s="1" customFormat="1" ht="21.75" customHeight="1" x14ac:dyDescent="0.2">
      <c r="B158" s="137"/>
      <c r="C158" s="138" t="s">
        <v>407</v>
      </c>
      <c r="D158" s="138" t="s">
        <v>208</v>
      </c>
      <c r="E158" s="139" t="s">
        <v>2885</v>
      </c>
      <c r="F158" s="140" t="s">
        <v>2886</v>
      </c>
      <c r="G158" s="141" t="s">
        <v>235</v>
      </c>
      <c r="H158" s="142">
        <v>105.25</v>
      </c>
      <c r="I158" s="143"/>
      <c r="J158" s="144">
        <f t="shared" si="10"/>
        <v>0</v>
      </c>
      <c r="K158" s="145"/>
      <c r="L158" s="32"/>
      <c r="M158" s="146" t="s">
        <v>1</v>
      </c>
      <c r="N158" s="147" t="s">
        <v>38</v>
      </c>
      <c r="P158" s="148">
        <f t="shared" si="11"/>
        <v>0</v>
      </c>
      <c r="Q158" s="148">
        <v>0</v>
      </c>
      <c r="R158" s="148">
        <f t="shared" si="12"/>
        <v>0</v>
      </c>
      <c r="S158" s="148">
        <v>0</v>
      </c>
      <c r="T158" s="149">
        <f t="shared" si="13"/>
        <v>0</v>
      </c>
      <c r="AR158" s="150" t="s">
        <v>236</v>
      </c>
      <c r="AT158" s="150" t="s">
        <v>208</v>
      </c>
      <c r="AU158" s="150" t="s">
        <v>80</v>
      </c>
      <c r="AY158" s="17" t="s">
        <v>207</v>
      </c>
      <c r="BE158" s="151">
        <f t="shared" si="14"/>
        <v>0</v>
      </c>
      <c r="BF158" s="151">
        <f t="shared" si="15"/>
        <v>0</v>
      </c>
      <c r="BG158" s="151">
        <f t="shared" si="16"/>
        <v>0</v>
      </c>
      <c r="BH158" s="151">
        <f t="shared" si="17"/>
        <v>0</v>
      </c>
      <c r="BI158" s="151">
        <f t="shared" si="18"/>
        <v>0</v>
      </c>
      <c r="BJ158" s="17" t="s">
        <v>91</v>
      </c>
      <c r="BK158" s="151">
        <f t="shared" si="19"/>
        <v>0</v>
      </c>
      <c r="BL158" s="17" t="s">
        <v>236</v>
      </c>
      <c r="BM158" s="150" t="s">
        <v>608</v>
      </c>
    </row>
    <row r="159" spans="2:65" s="1" customFormat="1" ht="24.15" customHeight="1" x14ac:dyDescent="0.2">
      <c r="B159" s="137"/>
      <c r="C159" s="206" t="s">
        <v>413</v>
      </c>
      <c r="D159" s="206" t="s">
        <v>742</v>
      </c>
      <c r="E159" s="207" t="s">
        <v>2887</v>
      </c>
      <c r="F159" s="208" t="s">
        <v>2846</v>
      </c>
      <c r="G159" s="209" t="s">
        <v>269</v>
      </c>
      <c r="H159" s="210">
        <v>10.525</v>
      </c>
      <c r="I159" s="211"/>
      <c r="J159" s="212">
        <f t="shared" si="10"/>
        <v>0</v>
      </c>
      <c r="K159" s="213"/>
      <c r="L159" s="214"/>
      <c r="M159" s="215" t="s">
        <v>1</v>
      </c>
      <c r="N159" s="216" t="s">
        <v>38</v>
      </c>
      <c r="P159" s="148">
        <f t="shared" si="11"/>
        <v>0</v>
      </c>
      <c r="Q159" s="148">
        <v>0</v>
      </c>
      <c r="R159" s="148">
        <f t="shared" si="12"/>
        <v>0</v>
      </c>
      <c r="S159" s="148">
        <v>0</v>
      </c>
      <c r="T159" s="149">
        <f t="shared" si="13"/>
        <v>0</v>
      </c>
      <c r="AR159" s="150" t="s">
        <v>320</v>
      </c>
      <c r="AT159" s="150" t="s">
        <v>742</v>
      </c>
      <c r="AU159" s="150" t="s">
        <v>80</v>
      </c>
      <c r="AY159" s="17" t="s">
        <v>207</v>
      </c>
      <c r="BE159" s="151">
        <f t="shared" si="14"/>
        <v>0</v>
      </c>
      <c r="BF159" s="151">
        <f t="shared" si="15"/>
        <v>0</v>
      </c>
      <c r="BG159" s="151">
        <f t="shared" si="16"/>
        <v>0</v>
      </c>
      <c r="BH159" s="151">
        <f t="shared" si="17"/>
        <v>0</v>
      </c>
      <c r="BI159" s="151">
        <f t="shared" si="18"/>
        <v>0</v>
      </c>
      <c r="BJ159" s="17" t="s">
        <v>91</v>
      </c>
      <c r="BK159" s="151">
        <f t="shared" si="19"/>
        <v>0</v>
      </c>
      <c r="BL159" s="17" t="s">
        <v>236</v>
      </c>
      <c r="BM159" s="150" t="s">
        <v>617</v>
      </c>
    </row>
    <row r="160" spans="2:65" s="1" customFormat="1" ht="16.5" customHeight="1" x14ac:dyDescent="0.2">
      <c r="B160" s="137"/>
      <c r="C160" s="138" t="s">
        <v>430</v>
      </c>
      <c r="D160" s="138" t="s">
        <v>208</v>
      </c>
      <c r="E160" s="139" t="s">
        <v>3419</v>
      </c>
      <c r="F160" s="140" t="s">
        <v>2848</v>
      </c>
      <c r="G160" s="141" t="s">
        <v>269</v>
      </c>
      <c r="H160" s="142">
        <v>4.21</v>
      </c>
      <c r="I160" s="143"/>
      <c r="J160" s="144">
        <f t="shared" si="10"/>
        <v>0</v>
      </c>
      <c r="K160" s="145"/>
      <c r="L160" s="32"/>
      <c r="M160" s="146" t="s">
        <v>1</v>
      </c>
      <c r="N160" s="147" t="s">
        <v>38</v>
      </c>
      <c r="P160" s="148">
        <f t="shared" si="11"/>
        <v>0</v>
      </c>
      <c r="Q160" s="148">
        <v>0</v>
      </c>
      <c r="R160" s="148">
        <f t="shared" si="12"/>
        <v>0</v>
      </c>
      <c r="S160" s="148">
        <v>0</v>
      </c>
      <c r="T160" s="149">
        <f t="shared" si="13"/>
        <v>0</v>
      </c>
      <c r="AR160" s="150" t="s">
        <v>236</v>
      </c>
      <c r="AT160" s="150" t="s">
        <v>208</v>
      </c>
      <c r="AU160" s="150" t="s">
        <v>80</v>
      </c>
      <c r="AY160" s="17" t="s">
        <v>207</v>
      </c>
      <c r="BE160" s="151">
        <f t="shared" si="14"/>
        <v>0</v>
      </c>
      <c r="BF160" s="151">
        <f t="shared" si="15"/>
        <v>0</v>
      </c>
      <c r="BG160" s="151">
        <f t="shared" si="16"/>
        <v>0</v>
      </c>
      <c r="BH160" s="151">
        <f t="shared" si="17"/>
        <v>0</v>
      </c>
      <c r="BI160" s="151">
        <f t="shared" si="18"/>
        <v>0</v>
      </c>
      <c r="BJ160" s="17" t="s">
        <v>91</v>
      </c>
      <c r="BK160" s="151">
        <f t="shared" si="19"/>
        <v>0</v>
      </c>
      <c r="BL160" s="17" t="s">
        <v>236</v>
      </c>
      <c r="BM160" s="150" t="s">
        <v>232</v>
      </c>
    </row>
    <row r="161" spans="2:65" s="1" customFormat="1" ht="16.5" customHeight="1" x14ac:dyDescent="0.2">
      <c r="B161" s="137"/>
      <c r="C161" s="138" t="s">
        <v>436</v>
      </c>
      <c r="D161" s="138" t="s">
        <v>208</v>
      </c>
      <c r="E161" s="139" t="s">
        <v>2849</v>
      </c>
      <c r="F161" s="140" t="s">
        <v>2850</v>
      </c>
      <c r="G161" s="141" t="s">
        <v>269</v>
      </c>
      <c r="H161" s="142">
        <v>4.21</v>
      </c>
      <c r="I161" s="143"/>
      <c r="J161" s="144">
        <f t="shared" si="10"/>
        <v>0</v>
      </c>
      <c r="K161" s="145"/>
      <c r="L161" s="32"/>
      <c r="M161" s="146" t="s">
        <v>1</v>
      </c>
      <c r="N161" s="147" t="s">
        <v>38</v>
      </c>
      <c r="P161" s="148">
        <f t="shared" si="11"/>
        <v>0</v>
      </c>
      <c r="Q161" s="148">
        <v>0</v>
      </c>
      <c r="R161" s="148">
        <f t="shared" si="12"/>
        <v>0</v>
      </c>
      <c r="S161" s="148">
        <v>0</v>
      </c>
      <c r="T161" s="149">
        <f t="shared" si="13"/>
        <v>0</v>
      </c>
      <c r="AR161" s="150" t="s">
        <v>236</v>
      </c>
      <c r="AT161" s="150" t="s">
        <v>208</v>
      </c>
      <c r="AU161" s="150" t="s">
        <v>80</v>
      </c>
      <c r="AY161" s="17" t="s">
        <v>207</v>
      </c>
      <c r="BE161" s="151">
        <f t="shared" si="14"/>
        <v>0</v>
      </c>
      <c r="BF161" s="151">
        <f t="shared" si="15"/>
        <v>0</v>
      </c>
      <c r="BG161" s="151">
        <f t="shared" si="16"/>
        <v>0</v>
      </c>
      <c r="BH161" s="151">
        <f t="shared" si="17"/>
        <v>0</v>
      </c>
      <c r="BI161" s="151">
        <f t="shared" si="18"/>
        <v>0</v>
      </c>
      <c r="BJ161" s="17" t="s">
        <v>91</v>
      </c>
      <c r="BK161" s="151">
        <f t="shared" si="19"/>
        <v>0</v>
      </c>
      <c r="BL161" s="17" t="s">
        <v>236</v>
      </c>
      <c r="BM161" s="150" t="s">
        <v>251</v>
      </c>
    </row>
    <row r="162" spans="2:65" s="1" customFormat="1" ht="16.5" customHeight="1" x14ac:dyDescent="0.2">
      <c r="B162" s="137"/>
      <c r="C162" s="206" t="s">
        <v>442</v>
      </c>
      <c r="D162" s="206" t="s">
        <v>742</v>
      </c>
      <c r="E162" s="207" t="s">
        <v>2851</v>
      </c>
      <c r="F162" s="208" t="s">
        <v>2852</v>
      </c>
      <c r="G162" s="209" t="s">
        <v>269</v>
      </c>
      <c r="H162" s="210">
        <v>4.21</v>
      </c>
      <c r="I162" s="211"/>
      <c r="J162" s="212">
        <f t="shared" si="10"/>
        <v>0</v>
      </c>
      <c r="K162" s="213"/>
      <c r="L162" s="214"/>
      <c r="M162" s="215" t="s">
        <v>1</v>
      </c>
      <c r="N162" s="216" t="s">
        <v>38</v>
      </c>
      <c r="P162" s="148">
        <f t="shared" si="11"/>
        <v>0</v>
      </c>
      <c r="Q162" s="148">
        <v>0</v>
      </c>
      <c r="R162" s="148">
        <f t="shared" si="12"/>
        <v>0</v>
      </c>
      <c r="S162" s="148">
        <v>0</v>
      </c>
      <c r="T162" s="149">
        <f t="shared" si="13"/>
        <v>0</v>
      </c>
      <c r="AR162" s="150" t="s">
        <v>320</v>
      </c>
      <c r="AT162" s="150" t="s">
        <v>742</v>
      </c>
      <c r="AU162" s="150" t="s">
        <v>80</v>
      </c>
      <c r="AY162" s="17" t="s">
        <v>207</v>
      </c>
      <c r="BE162" s="151">
        <f t="shared" si="14"/>
        <v>0</v>
      </c>
      <c r="BF162" s="151">
        <f t="shared" si="15"/>
        <v>0</v>
      </c>
      <c r="BG162" s="151">
        <f t="shared" si="16"/>
        <v>0</v>
      </c>
      <c r="BH162" s="151">
        <f t="shared" si="17"/>
        <v>0</v>
      </c>
      <c r="BI162" s="151">
        <f t="shared" si="18"/>
        <v>0</v>
      </c>
      <c r="BJ162" s="17" t="s">
        <v>91</v>
      </c>
      <c r="BK162" s="151">
        <f t="shared" si="19"/>
        <v>0</v>
      </c>
      <c r="BL162" s="17" t="s">
        <v>236</v>
      </c>
      <c r="BM162" s="150" t="s">
        <v>262</v>
      </c>
    </row>
    <row r="163" spans="2:65" s="1" customFormat="1" ht="24.15" customHeight="1" x14ac:dyDescent="0.2">
      <c r="B163" s="137"/>
      <c r="C163" s="138" t="s">
        <v>451</v>
      </c>
      <c r="D163" s="138" t="s">
        <v>208</v>
      </c>
      <c r="E163" s="139" t="s">
        <v>2853</v>
      </c>
      <c r="F163" s="140" t="s">
        <v>2854</v>
      </c>
      <c r="G163" s="141" t="s">
        <v>469</v>
      </c>
      <c r="H163" s="142">
        <v>22.218</v>
      </c>
      <c r="I163" s="143"/>
      <c r="J163" s="144">
        <f t="shared" si="10"/>
        <v>0</v>
      </c>
      <c r="K163" s="145"/>
      <c r="L163" s="32"/>
      <c r="M163" s="146" t="s">
        <v>1</v>
      </c>
      <c r="N163" s="147" t="s">
        <v>38</v>
      </c>
      <c r="P163" s="148">
        <f t="shared" si="11"/>
        <v>0</v>
      </c>
      <c r="Q163" s="148">
        <v>0</v>
      </c>
      <c r="R163" s="148">
        <f t="shared" si="12"/>
        <v>0</v>
      </c>
      <c r="S163" s="148">
        <v>0</v>
      </c>
      <c r="T163" s="149">
        <f t="shared" si="13"/>
        <v>0</v>
      </c>
      <c r="AR163" s="150" t="s">
        <v>236</v>
      </c>
      <c r="AT163" s="150" t="s">
        <v>208</v>
      </c>
      <c r="AU163" s="150" t="s">
        <v>80</v>
      </c>
      <c r="AY163" s="17" t="s">
        <v>207</v>
      </c>
      <c r="BE163" s="151">
        <f t="shared" si="14"/>
        <v>0</v>
      </c>
      <c r="BF163" s="151">
        <f t="shared" si="15"/>
        <v>0</v>
      </c>
      <c r="BG163" s="151">
        <f t="shared" si="16"/>
        <v>0</v>
      </c>
      <c r="BH163" s="151">
        <f t="shared" si="17"/>
        <v>0</v>
      </c>
      <c r="BI163" s="151">
        <f t="shared" si="18"/>
        <v>0</v>
      </c>
      <c r="BJ163" s="17" t="s">
        <v>91</v>
      </c>
      <c r="BK163" s="151">
        <f t="shared" si="19"/>
        <v>0</v>
      </c>
      <c r="BL163" s="17" t="s">
        <v>236</v>
      </c>
      <c r="BM163" s="150" t="s">
        <v>281</v>
      </c>
    </row>
    <row r="164" spans="2:65" s="10" customFormat="1" ht="22.8" customHeight="1" x14ac:dyDescent="0.25">
      <c r="B164" s="127"/>
      <c r="D164" s="128" t="s">
        <v>71</v>
      </c>
      <c r="E164" s="170" t="s">
        <v>3420</v>
      </c>
      <c r="F164" s="170" t="s">
        <v>3421</v>
      </c>
      <c r="I164" s="130"/>
      <c r="J164" s="171">
        <f>BK164</f>
        <v>0</v>
      </c>
      <c r="L164" s="127"/>
      <c r="M164" s="132"/>
      <c r="P164" s="133">
        <f>SUM(P165:P174)</f>
        <v>0</v>
      </c>
      <c r="R164" s="133">
        <f>SUM(R165:R174)</f>
        <v>0</v>
      </c>
      <c r="T164" s="134">
        <f>SUM(T165:T174)</f>
        <v>0</v>
      </c>
      <c r="AR164" s="128" t="s">
        <v>80</v>
      </c>
      <c r="AT164" s="135" t="s">
        <v>71</v>
      </c>
      <c r="AU164" s="135" t="s">
        <v>80</v>
      </c>
      <c r="AY164" s="128" t="s">
        <v>207</v>
      </c>
      <c r="BK164" s="136">
        <f>SUM(BK165:BK174)</f>
        <v>0</v>
      </c>
    </row>
    <row r="165" spans="2:65" s="1" customFormat="1" ht="16.5" customHeight="1" x14ac:dyDescent="0.2">
      <c r="B165" s="137"/>
      <c r="C165" s="206" t="s">
        <v>455</v>
      </c>
      <c r="D165" s="206" t="s">
        <v>742</v>
      </c>
      <c r="E165" s="207" t="s">
        <v>3422</v>
      </c>
      <c r="F165" s="208" t="s">
        <v>3423</v>
      </c>
      <c r="G165" s="209" t="s">
        <v>247</v>
      </c>
      <c r="H165" s="210">
        <v>15</v>
      </c>
      <c r="I165" s="211"/>
      <c r="J165" s="212">
        <f t="shared" ref="J165:J174" si="20">ROUND(I165*H165,2)</f>
        <v>0</v>
      </c>
      <c r="K165" s="213"/>
      <c r="L165" s="214"/>
      <c r="M165" s="215" t="s">
        <v>1</v>
      </c>
      <c r="N165" s="216" t="s">
        <v>38</v>
      </c>
      <c r="P165" s="148">
        <f t="shared" ref="P165:P174" si="21">O165*H165</f>
        <v>0</v>
      </c>
      <c r="Q165" s="148">
        <v>0</v>
      </c>
      <c r="R165" s="148">
        <f t="shared" ref="R165:R174" si="22">Q165*H165</f>
        <v>0</v>
      </c>
      <c r="S165" s="148">
        <v>0</v>
      </c>
      <c r="T165" s="149">
        <f t="shared" ref="T165:T174" si="23">S165*H165</f>
        <v>0</v>
      </c>
      <c r="AR165" s="150" t="s">
        <v>320</v>
      </c>
      <c r="AT165" s="150" t="s">
        <v>742</v>
      </c>
      <c r="AU165" s="150" t="s">
        <v>91</v>
      </c>
      <c r="AY165" s="17" t="s">
        <v>207</v>
      </c>
      <c r="BE165" s="151">
        <f t="shared" ref="BE165:BE174" si="24">IF(N165="základná",J165,0)</f>
        <v>0</v>
      </c>
      <c r="BF165" s="151">
        <f t="shared" ref="BF165:BF174" si="25">IF(N165="znížená",J165,0)</f>
        <v>0</v>
      </c>
      <c r="BG165" s="151">
        <f t="shared" ref="BG165:BG174" si="26">IF(N165="zákl. prenesená",J165,0)</f>
        <v>0</v>
      </c>
      <c r="BH165" s="151">
        <f t="shared" ref="BH165:BH174" si="27">IF(N165="zníž. prenesená",J165,0)</f>
        <v>0</v>
      </c>
      <c r="BI165" s="151">
        <f t="shared" ref="BI165:BI174" si="28">IF(N165="nulová",J165,0)</f>
        <v>0</v>
      </c>
      <c r="BJ165" s="17" t="s">
        <v>91</v>
      </c>
      <c r="BK165" s="151">
        <f t="shared" ref="BK165:BK174" si="29">ROUND(I165*H165,2)</f>
        <v>0</v>
      </c>
      <c r="BL165" s="17" t="s">
        <v>236</v>
      </c>
      <c r="BM165" s="150" t="s">
        <v>901</v>
      </c>
    </row>
    <row r="166" spans="2:65" s="1" customFormat="1" ht="16.5" customHeight="1" x14ac:dyDescent="0.2">
      <c r="B166" s="137"/>
      <c r="C166" s="206" t="s">
        <v>461</v>
      </c>
      <c r="D166" s="206" t="s">
        <v>742</v>
      </c>
      <c r="E166" s="207" t="s">
        <v>3424</v>
      </c>
      <c r="F166" s="208" t="s">
        <v>3425</v>
      </c>
      <c r="G166" s="209" t="s">
        <v>247</v>
      </c>
      <c r="H166" s="210">
        <v>8</v>
      </c>
      <c r="I166" s="211"/>
      <c r="J166" s="212">
        <f t="shared" si="20"/>
        <v>0</v>
      </c>
      <c r="K166" s="213"/>
      <c r="L166" s="214"/>
      <c r="M166" s="215" t="s">
        <v>1</v>
      </c>
      <c r="N166" s="216" t="s">
        <v>38</v>
      </c>
      <c r="P166" s="148">
        <f t="shared" si="21"/>
        <v>0</v>
      </c>
      <c r="Q166" s="148">
        <v>0</v>
      </c>
      <c r="R166" s="148">
        <f t="shared" si="22"/>
        <v>0</v>
      </c>
      <c r="S166" s="148">
        <v>0</v>
      </c>
      <c r="T166" s="149">
        <f t="shared" si="23"/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 t="shared" si="24"/>
        <v>0</v>
      </c>
      <c r="BF166" s="151">
        <f t="shared" si="25"/>
        <v>0</v>
      </c>
      <c r="BG166" s="151">
        <f t="shared" si="26"/>
        <v>0</v>
      </c>
      <c r="BH166" s="151">
        <f t="shared" si="27"/>
        <v>0</v>
      </c>
      <c r="BI166" s="151">
        <f t="shared" si="28"/>
        <v>0</v>
      </c>
      <c r="BJ166" s="17" t="s">
        <v>91</v>
      </c>
      <c r="BK166" s="151">
        <f t="shared" si="29"/>
        <v>0</v>
      </c>
      <c r="BL166" s="17" t="s">
        <v>236</v>
      </c>
      <c r="BM166" s="150" t="s">
        <v>908</v>
      </c>
    </row>
    <row r="167" spans="2:65" s="1" customFormat="1" ht="16.5" customHeight="1" x14ac:dyDescent="0.2">
      <c r="B167" s="137"/>
      <c r="C167" s="206" t="s">
        <v>466</v>
      </c>
      <c r="D167" s="206" t="s">
        <v>742</v>
      </c>
      <c r="E167" s="207" t="s">
        <v>3426</v>
      </c>
      <c r="F167" s="208" t="s">
        <v>3427</v>
      </c>
      <c r="G167" s="209" t="s">
        <v>247</v>
      </c>
      <c r="H167" s="210">
        <v>8</v>
      </c>
      <c r="I167" s="211"/>
      <c r="J167" s="212">
        <f t="shared" si="20"/>
        <v>0</v>
      </c>
      <c r="K167" s="213"/>
      <c r="L167" s="214"/>
      <c r="M167" s="215" t="s">
        <v>1</v>
      </c>
      <c r="N167" s="216" t="s">
        <v>38</v>
      </c>
      <c r="P167" s="148">
        <f t="shared" si="21"/>
        <v>0</v>
      </c>
      <c r="Q167" s="148">
        <v>0</v>
      </c>
      <c r="R167" s="148">
        <f t="shared" si="22"/>
        <v>0</v>
      </c>
      <c r="S167" s="148">
        <v>0</v>
      </c>
      <c r="T167" s="149">
        <f t="shared" si="23"/>
        <v>0</v>
      </c>
      <c r="AR167" s="150" t="s">
        <v>320</v>
      </c>
      <c r="AT167" s="150" t="s">
        <v>742</v>
      </c>
      <c r="AU167" s="150" t="s">
        <v>91</v>
      </c>
      <c r="AY167" s="17" t="s">
        <v>207</v>
      </c>
      <c r="BE167" s="151">
        <f t="shared" si="24"/>
        <v>0</v>
      </c>
      <c r="BF167" s="151">
        <f t="shared" si="25"/>
        <v>0</v>
      </c>
      <c r="BG167" s="151">
        <f t="shared" si="26"/>
        <v>0</v>
      </c>
      <c r="BH167" s="151">
        <f t="shared" si="27"/>
        <v>0</v>
      </c>
      <c r="BI167" s="151">
        <f t="shared" si="28"/>
        <v>0</v>
      </c>
      <c r="BJ167" s="17" t="s">
        <v>91</v>
      </c>
      <c r="BK167" s="151">
        <f t="shared" si="29"/>
        <v>0</v>
      </c>
      <c r="BL167" s="17" t="s">
        <v>236</v>
      </c>
      <c r="BM167" s="150" t="s">
        <v>917</v>
      </c>
    </row>
    <row r="168" spans="2:65" s="1" customFormat="1" ht="16.5" customHeight="1" x14ac:dyDescent="0.2">
      <c r="B168" s="137"/>
      <c r="C168" s="206" t="s">
        <v>473</v>
      </c>
      <c r="D168" s="206" t="s">
        <v>742</v>
      </c>
      <c r="E168" s="207" t="s">
        <v>3428</v>
      </c>
      <c r="F168" s="208" t="s">
        <v>3429</v>
      </c>
      <c r="G168" s="209" t="s">
        <v>247</v>
      </c>
      <c r="H168" s="210">
        <v>4</v>
      </c>
      <c r="I168" s="211"/>
      <c r="J168" s="212">
        <f t="shared" si="20"/>
        <v>0</v>
      </c>
      <c r="K168" s="213"/>
      <c r="L168" s="214"/>
      <c r="M168" s="215" t="s">
        <v>1</v>
      </c>
      <c r="N168" s="216" t="s">
        <v>38</v>
      </c>
      <c r="P168" s="148">
        <f t="shared" si="21"/>
        <v>0</v>
      </c>
      <c r="Q168" s="148">
        <v>0</v>
      </c>
      <c r="R168" s="148">
        <f t="shared" si="22"/>
        <v>0</v>
      </c>
      <c r="S168" s="148">
        <v>0</v>
      </c>
      <c r="T168" s="149">
        <f t="shared" si="23"/>
        <v>0</v>
      </c>
      <c r="AR168" s="150" t="s">
        <v>320</v>
      </c>
      <c r="AT168" s="150" t="s">
        <v>742</v>
      </c>
      <c r="AU168" s="150" t="s">
        <v>91</v>
      </c>
      <c r="AY168" s="17" t="s">
        <v>207</v>
      </c>
      <c r="BE168" s="151">
        <f t="shared" si="24"/>
        <v>0</v>
      </c>
      <c r="BF168" s="151">
        <f t="shared" si="25"/>
        <v>0</v>
      </c>
      <c r="BG168" s="151">
        <f t="shared" si="26"/>
        <v>0</v>
      </c>
      <c r="BH168" s="151">
        <f t="shared" si="27"/>
        <v>0</v>
      </c>
      <c r="BI168" s="151">
        <f t="shared" si="28"/>
        <v>0</v>
      </c>
      <c r="BJ168" s="17" t="s">
        <v>91</v>
      </c>
      <c r="BK168" s="151">
        <f t="shared" si="29"/>
        <v>0</v>
      </c>
      <c r="BL168" s="17" t="s">
        <v>236</v>
      </c>
      <c r="BM168" s="150" t="s">
        <v>841</v>
      </c>
    </row>
    <row r="169" spans="2:65" s="1" customFormat="1" ht="16.5" customHeight="1" x14ac:dyDescent="0.2">
      <c r="B169" s="137"/>
      <c r="C169" s="206" t="s">
        <v>479</v>
      </c>
      <c r="D169" s="206" t="s">
        <v>742</v>
      </c>
      <c r="E169" s="207" t="s">
        <v>3430</v>
      </c>
      <c r="F169" s="208" t="s">
        <v>3431</v>
      </c>
      <c r="G169" s="209" t="s">
        <v>247</v>
      </c>
      <c r="H169" s="210">
        <v>8</v>
      </c>
      <c r="I169" s="211"/>
      <c r="J169" s="212">
        <f t="shared" si="20"/>
        <v>0</v>
      </c>
      <c r="K169" s="213"/>
      <c r="L169" s="214"/>
      <c r="M169" s="215" t="s">
        <v>1</v>
      </c>
      <c r="N169" s="216" t="s">
        <v>38</v>
      </c>
      <c r="P169" s="148">
        <f t="shared" si="21"/>
        <v>0</v>
      </c>
      <c r="Q169" s="148">
        <v>0</v>
      </c>
      <c r="R169" s="148">
        <f t="shared" si="22"/>
        <v>0</v>
      </c>
      <c r="S169" s="148">
        <v>0</v>
      </c>
      <c r="T169" s="149">
        <f t="shared" si="23"/>
        <v>0</v>
      </c>
      <c r="AR169" s="150" t="s">
        <v>320</v>
      </c>
      <c r="AT169" s="150" t="s">
        <v>742</v>
      </c>
      <c r="AU169" s="150" t="s">
        <v>91</v>
      </c>
      <c r="AY169" s="17" t="s">
        <v>207</v>
      </c>
      <c r="BE169" s="151">
        <f t="shared" si="24"/>
        <v>0</v>
      </c>
      <c r="BF169" s="151">
        <f t="shared" si="25"/>
        <v>0</v>
      </c>
      <c r="BG169" s="151">
        <f t="shared" si="26"/>
        <v>0</v>
      </c>
      <c r="BH169" s="151">
        <f t="shared" si="27"/>
        <v>0</v>
      </c>
      <c r="BI169" s="151">
        <f t="shared" si="28"/>
        <v>0</v>
      </c>
      <c r="BJ169" s="17" t="s">
        <v>91</v>
      </c>
      <c r="BK169" s="151">
        <f t="shared" si="29"/>
        <v>0</v>
      </c>
      <c r="BL169" s="17" t="s">
        <v>236</v>
      </c>
      <c r="BM169" s="150" t="s">
        <v>837</v>
      </c>
    </row>
    <row r="170" spans="2:65" s="1" customFormat="1" ht="16.5" customHeight="1" x14ac:dyDescent="0.2">
      <c r="B170" s="137"/>
      <c r="C170" s="206" t="s">
        <v>486</v>
      </c>
      <c r="D170" s="206" t="s">
        <v>742</v>
      </c>
      <c r="E170" s="207" t="s">
        <v>3432</v>
      </c>
      <c r="F170" s="208" t="s">
        <v>3433</v>
      </c>
      <c r="G170" s="209" t="s">
        <v>247</v>
      </c>
      <c r="H170" s="210">
        <v>4</v>
      </c>
      <c r="I170" s="211"/>
      <c r="J170" s="212">
        <f t="shared" si="20"/>
        <v>0</v>
      </c>
      <c r="K170" s="213"/>
      <c r="L170" s="214"/>
      <c r="M170" s="215" t="s">
        <v>1</v>
      </c>
      <c r="N170" s="216" t="s">
        <v>38</v>
      </c>
      <c r="P170" s="148">
        <f t="shared" si="21"/>
        <v>0</v>
      </c>
      <c r="Q170" s="148">
        <v>0</v>
      </c>
      <c r="R170" s="148">
        <f t="shared" si="22"/>
        <v>0</v>
      </c>
      <c r="S170" s="148">
        <v>0</v>
      </c>
      <c r="T170" s="149">
        <f t="shared" si="23"/>
        <v>0</v>
      </c>
      <c r="AR170" s="150" t="s">
        <v>320</v>
      </c>
      <c r="AT170" s="150" t="s">
        <v>742</v>
      </c>
      <c r="AU170" s="150" t="s">
        <v>91</v>
      </c>
      <c r="AY170" s="17" t="s">
        <v>207</v>
      </c>
      <c r="BE170" s="151">
        <f t="shared" si="24"/>
        <v>0</v>
      </c>
      <c r="BF170" s="151">
        <f t="shared" si="25"/>
        <v>0</v>
      </c>
      <c r="BG170" s="151">
        <f t="shared" si="26"/>
        <v>0</v>
      </c>
      <c r="BH170" s="151">
        <f t="shared" si="27"/>
        <v>0</v>
      </c>
      <c r="BI170" s="151">
        <f t="shared" si="28"/>
        <v>0</v>
      </c>
      <c r="BJ170" s="17" t="s">
        <v>91</v>
      </c>
      <c r="BK170" s="151">
        <f t="shared" si="29"/>
        <v>0</v>
      </c>
      <c r="BL170" s="17" t="s">
        <v>236</v>
      </c>
      <c r="BM170" s="150" t="s">
        <v>1643</v>
      </c>
    </row>
    <row r="171" spans="2:65" s="1" customFormat="1" ht="16.5" customHeight="1" x14ac:dyDescent="0.2">
      <c r="B171" s="137"/>
      <c r="C171" s="206" t="s">
        <v>491</v>
      </c>
      <c r="D171" s="206" t="s">
        <v>742</v>
      </c>
      <c r="E171" s="207" t="s">
        <v>3434</v>
      </c>
      <c r="F171" s="208" t="s">
        <v>3435</v>
      </c>
      <c r="G171" s="209" t="s">
        <v>247</v>
      </c>
      <c r="H171" s="210">
        <v>4</v>
      </c>
      <c r="I171" s="211"/>
      <c r="J171" s="212">
        <f t="shared" si="20"/>
        <v>0</v>
      </c>
      <c r="K171" s="213"/>
      <c r="L171" s="214"/>
      <c r="M171" s="215" t="s">
        <v>1</v>
      </c>
      <c r="N171" s="216" t="s">
        <v>38</v>
      </c>
      <c r="P171" s="148">
        <f t="shared" si="21"/>
        <v>0</v>
      </c>
      <c r="Q171" s="148">
        <v>0</v>
      </c>
      <c r="R171" s="148">
        <f t="shared" si="22"/>
        <v>0</v>
      </c>
      <c r="S171" s="148">
        <v>0</v>
      </c>
      <c r="T171" s="149">
        <f t="shared" si="23"/>
        <v>0</v>
      </c>
      <c r="AR171" s="150" t="s">
        <v>320</v>
      </c>
      <c r="AT171" s="150" t="s">
        <v>742</v>
      </c>
      <c r="AU171" s="150" t="s">
        <v>91</v>
      </c>
      <c r="AY171" s="17" t="s">
        <v>207</v>
      </c>
      <c r="BE171" s="151">
        <f t="shared" si="24"/>
        <v>0</v>
      </c>
      <c r="BF171" s="151">
        <f t="shared" si="25"/>
        <v>0</v>
      </c>
      <c r="BG171" s="151">
        <f t="shared" si="26"/>
        <v>0</v>
      </c>
      <c r="BH171" s="151">
        <f t="shared" si="27"/>
        <v>0</v>
      </c>
      <c r="BI171" s="151">
        <f t="shared" si="28"/>
        <v>0</v>
      </c>
      <c r="BJ171" s="17" t="s">
        <v>91</v>
      </c>
      <c r="BK171" s="151">
        <f t="shared" si="29"/>
        <v>0</v>
      </c>
      <c r="BL171" s="17" t="s">
        <v>236</v>
      </c>
      <c r="BM171" s="150" t="s">
        <v>1649</v>
      </c>
    </row>
    <row r="172" spans="2:65" s="1" customFormat="1" ht="16.5" customHeight="1" x14ac:dyDescent="0.2">
      <c r="B172" s="137"/>
      <c r="C172" s="206" t="s">
        <v>496</v>
      </c>
      <c r="D172" s="206" t="s">
        <v>742</v>
      </c>
      <c r="E172" s="207" t="s">
        <v>3436</v>
      </c>
      <c r="F172" s="208" t="s">
        <v>3437</v>
      </c>
      <c r="G172" s="209" t="s">
        <v>247</v>
      </c>
      <c r="H172" s="210">
        <v>25</v>
      </c>
      <c r="I172" s="211"/>
      <c r="J172" s="212">
        <f t="shared" si="20"/>
        <v>0</v>
      </c>
      <c r="K172" s="213"/>
      <c r="L172" s="214"/>
      <c r="M172" s="215" t="s">
        <v>1</v>
      </c>
      <c r="N172" s="216" t="s">
        <v>38</v>
      </c>
      <c r="P172" s="148">
        <f t="shared" si="21"/>
        <v>0</v>
      </c>
      <c r="Q172" s="148">
        <v>0</v>
      </c>
      <c r="R172" s="148">
        <f t="shared" si="22"/>
        <v>0</v>
      </c>
      <c r="S172" s="148">
        <v>0</v>
      </c>
      <c r="T172" s="149">
        <f t="shared" si="23"/>
        <v>0</v>
      </c>
      <c r="AR172" s="150" t="s">
        <v>320</v>
      </c>
      <c r="AT172" s="150" t="s">
        <v>742</v>
      </c>
      <c r="AU172" s="150" t="s">
        <v>91</v>
      </c>
      <c r="AY172" s="17" t="s">
        <v>207</v>
      </c>
      <c r="BE172" s="151">
        <f t="shared" si="24"/>
        <v>0</v>
      </c>
      <c r="BF172" s="151">
        <f t="shared" si="25"/>
        <v>0</v>
      </c>
      <c r="BG172" s="151">
        <f t="shared" si="26"/>
        <v>0</v>
      </c>
      <c r="BH172" s="151">
        <f t="shared" si="27"/>
        <v>0</v>
      </c>
      <c r="BI172" s="151">
        <f t="shared" si="28"/>
        <v>0</v>
      </c>
      <c r="BJ172" s="17" t="s">
        <v>91</v>
      </c>
      <c r="BK172" s="151">
        <f t="shared" si="29"/>
        <v>0</v>
      </c>
      <c r="BL172" s="17" t="s">
        <v>236</v>
      </c>
      <c r="BM172" s="150" t="s">
        <v>1657</v>
      </c>
    </row>
    <row r="173" spans="2:65" s="1" customFormat="1" ht="16.5" customHeight="1" x14ac:dyDescent="0.2">
      <c r="B173" s="137"/>
      <c r="C173" s="206" t="s">
        <v>499</v>
      </c>
      <c r="D173" s="206" t="s">
        <v>742</v>
      </c>
      <c r="E173" s="207" t="s">
        <v>3438</v>
      </c>
      <c r="F173" s="208" t="s">
        <v>3439</v>
      </c>
      <c r="G173" s="209" t="s">
        <v>247</v>
      </c>
      <c r="H173" s="210">
        <v>4</v>
      </c>
      <c r="I173" s="211"/>
      <c r="J173" s="212">
        <f t="shared" si="20"/>
        <v>0</v>
      </c>
      <c r="K173" s="213"/>
      <c r="L173" s="214"/>
      <c r="M173" s="215" t="s">
        <v>1</v>
      </c>
      <c r="N173" s="216" t="s">
        <v>38</v>
      </c>
      <c r="P173" s="148">
        <f t="shared" si="21"/>
        <v>0</v>
      </c>
      <c r="Q173" s="148">
        <v>0</v>
      </c>
      <c r="R173" s="148">
        <f t="shared" si="22"/>
        <v>0</v>
      </c>
      <c r="S173" s="148">
        <v>0</v>
      </c>
      <c r="T173" s="149">
        <f t="shared" si="23"/>
        <v>0</v>
      </c>
      <c r="AR173" s="150" t="s">
        <v>320</v>
      </c>
      <c r="AT173" s="150" t="s">
        <v>742</v>
      </c>
      <c r="AU173" s="150" t="s">
        <v>91</v>
      </c>
      <c r="AY173" s="17" t="s">
        <v>207</v>
      </c>
      <c r="BE173" s="151">
        <f t="shared" si="24"/>
        <v>0</v>
      </c>
      <c r="BF173" s="151">
        <f t="shared" si="25"/>
        <v>0</v>
      </c>
      <c r="BG173" s="151">
        <f t="shared" si="26"/>
        <v>0</v>
      </c>
      <c r="BH173" s="151">
        <f t="shared" si="27"/>
        <v>0</v>
      </c>
      <c r="BI173" s="151">
        <f t="shared" si="28"/>
        <v>0</v>
      </c>
      <c r="BJ173" s="17" t="s">
        <v>91</v>
      </c>
      <c r="BK173" s="151">
        <f t="shared" si="29"/>
        <v>0</v>
      </c>
      <c r="BL173" s="17" t="s">
        <v>236</v>
      </c>
      <c r="BM173" s="150" t="s">
        <v>1662</v>
      </c>
    </row>
    <row r="174" spans="2:65" s="1" customFormat="1" ht="16.5" customHeight="1" x14ac:dyDescent="0.2">
      <c r="B174" s="137"/>
      <c r="C174" s="206" t="s">
        <v>507</v>
      </c>
      <c r="D174" s="206" t="s">
        <v>742</v>
      </c>
      <c r="E174" s="207" t="s">
        <v>3440</v>
      </c>
      <c r="F174" s="208" t="s">
        <v>3441</v>
      </c>
      <c r="G174" s="209" t="s">
        <v>247</v>
      </c>
      <c r="H174" s="210">
        <v>4</v>
      </c>
      <c r="I174" s="211"/>
      <c r="J174" s="212">
        <f t="shared" si="20"/>
        <v>0</v>
      </c>
      <c r="K174" s="213"/>
      <c r="L174" s="214"/>
      <c r="M174" s="215" t="s">
        <v>1</v>
      </c>
      <c r="N174" s="216" t="s">
        <v>38</v>
      </c>
      <c r="P174" s="148">
        <f t="shared" si="21"/>
        <v>0</v>
      </c>
      <c r="Q174" s="148">
        <v>0</v>
      </c>
      <c r="R174" s="148">
        <f t="shared" si="22"/>
        <v>0</v>
      </c>
      <c r="S174" s="148">
        <v>0</v>
      </c>
      <c r="T174" s="149">
        <f t="shared" si="23"/>
        <v>0</v>
      </c>
      <c r="AR174" s="150" t="s">
        <v>320</v>
      </c>
      <c r="AT174" s="150" t="s">
        <v>742</v>
      </c>
      <c r="AU174" s="150" t="s">
        <v>91</v>
      </c>
      <c r="AY174" s="17" t="s">
        <v>207</v>
      </c>
      <c r="BE174" s="151">
        <f t="shared" si="24"/>
        <v>0</v>
      </c>
      <c r="BF174" s="151">
        <f t="shared" si="25"/>
        <v>0</v>
      </c>
      <c r="BG174" s="151">
        <f t="shared" si="26"/>
        <v>0</v>
      </c>
      <c r="BH174" s="151">
        <f t="shared" si="27"/>
        <v>0</v>
      </c>
      <c r="BI174" s="151">
        <f t="shared" si="28"/>
        <v>0</v>
      </c>
      <c r="BJ174" s="17" t="s">
        <v>91</v>
      </c>
      <c r="BK174" s="151">
        <f t="shared" si="29"/>
        <v>0</v>
      </c>
      <c r="BL174" s="17" t="s">
        <v>236</v>
      </c>
      <c r="BM174" s="150" t="s">
        <v>1667</v>
      </c>
    </row>
    <row r="175" spans="2:65" s="10" customFormat="1" ht="22.8" customHeight="1" x14ac:dyDescent="0.25">
      <c r="B175" s="127"/>
      <c r="D175" s="128" t="s">
        <v>71</v>
      </c>
      <c r="E175" s="170" t="s">
        <v>3442</v>
      </c>
      <c r="F175" s="170" t="s">
        <v>3443</v>
      </c>
      <c r="I175" s="130"/>
      <c r="J175" s="171">
        <f>BK175</f>
        <v>0</v>
      </c>
      <c r="L175" s="127"/>
      <c r="M175" s="132"/>
      <c r="P175" s="133">
        <f>SUM(P176:P183)</f>
        <v>0</v>
      </c>
      <c r="R175" s="133">
        <f>SUM(R176:R183)</f>
        <v>0</v>
      </c>
      <c r="T175" s="134">
        <f>SUM(T176:T183)</f>
        <v>0</v>
      </c>
      <c r="AR175" s="128" t="s">
        <v>80</v>
      </c>
      <c r="AT175" s="135" t="s">
        <v>71</v>
      </c>
      <c r="AU175" s="135" t="s">
        <v>80</v>
      </c>
      <c r="AY175" s="128" t="s">
        <v>207</v>
      </c>
      <c r="BK175" s="136">
        <f>SUM(BK176:BK183)</f>
        <v>0</v>
      </c>
    </row>
    <row r="176" spans="2:65" s="1" customFormat="1" ht="16.5" customHeight="1" x14ac:dyDescent="0.2">
      <c r="B176" s="137"/>
      <c r="C176" s="206" t="s">
        <v>512</v>
      </c>
      <c r="D176" s="206" t="s">
        <v>742</v>
      </c>
      <c r="E176" s="207" t="s">
        <v>3444</v>
      </c>
      <c r="F176" s="208" t="s">
        <v>2866</v>
      </c>
      <c r="G176" s="209" t="s">
        <v>247</v>
      </c>
      <c r="H176" s="210">
        <v>21</v>
      </c>
      <c r="I176" s="211"/>
      <c r="J176" s="212">
        <f t="shared" ref="J176:J183" si="30">ROUND(I176*H176,2)</f>
        <v>0</v>
      </c>
      <c r="K176" s="213"/>
      <c r="L176" s="214"/>
      <c r="M176" s="215" t="s">
        <v>1</v>
      </c>
      <c r="N176" s="216" t="s">
        <v>38</v>
      </c>
      <c r="P176" s="148">
        <f t="shared" ref="P176:P183" si="31">O176*H176</f>
        <v>0</v>
      </c>
      <c r="Q176" s="148">
        <v>0</v>
      </c>
      <c r="R176" s="148">
        <f t="shared" ref="R176:R183" si="32">Q176*H176</f>
        <v>0</v>
      </c>
      <c r="S176" s="148">
        <v>0</v>
      </c>
      <c r="T176" s="149">
        <f t="shared" ref="T176:T183" si="33">S176*H176</f>
        <v>0</v>
      </c>
      <c r="AR176" s="150" t="s">
        <v>320</v>
      </c>
      <c r="AT176" s="150" t="s">
        <v>742</v>
      </c>
      <c r="AU176" s="150" t="s">
        <v>91</v>
      </c>
      <c r="AY176" s="17" t="s">
        <v>207</v>
      </c>
      <c r="BE176" s="151">
        <f t="shared" ref="BE176:BE183" si="34">IF(N176="základná",J176,0)</f>
        <v>0</v>
      </c>
      <c r="BF176" s="151">
        <f t="shared" ref="BF176:BF183" si="35">IF(N176="znížená",J176,0)</f>
        <v>0</v>
      </c>
      <c r="BG176" s="151">
        <f t="shared" ref="BG176:BG183" si="36">IF(N176="zákl. prenesená",J176,0)</f>
        <v>0</v>
      </c>
      <c r="BH176" s="151">
        <f t="shared" ref="BH176:BH183" si="37">IF(N176="zníž. prenesená",J176,0)</f>
        <v>0</v>
      </c>
      <c r="BI176" s="151">
        <f t="shared" ref="BI176:BI183" si="38">IF(N176="nulová",J176,0)</f>
        <v>0</v>
      </c>
      <c r="BJ176" s="17" t="s">
        <v>91</v>
      </c>
      <c r="BK176" s="151">
        <f t="shared" ref="BK176:BK183" si="39">ROUND(I176*H176,2)</f>
        <v>0</v>
      </c>
      <c r="BL176" s="17" t="s">
        <v>236</v>
      </c>
      <c r="BM176" s="150" t="s">
        <v>1676</v>
      </c>
    </row>
    <row r="177" spans="2:65" s="1" customFormat="1" ht="16.5" customHeight="1" x14ac:dyDescent="0.2">
      <c r="B177" s="137"/>
      <c r="C177" s="206" t="s">
        <v>517</v>
      </c>
      <c r="D177" s="206" t="s">
        <v>742</v>
      </c>
      <c r="E177" s="207" t="s">
        <v>3445</v>
      </c>
      <c r="F177" s="208" t="s">
        <v>2864</v>
      </c>
      <c r="G177" s="209" t="s">
        <v>247</v>
      </c>
      <c r="H177" s="210">
        <v>21</v>
      </c>
      <c r="I177" s="211"/>
      <c r="J177" s="212">
        <f t="shared" si="30"/>
        <v>0</v>
      </c>
      <c r="K177" s="213"/>
      <c r="L177" s="214"/>
      <c r="M177" s="215" t="s">
        <v>1</v>
      </c>
      <c r="N177" s="216" t="s">
        <v>38</v>
      </c>
      <c r="P177" s="148">
        <f t="shared" si="31"/>
        <v>0</v>
      </c>
      <c r="Q177" s="148">
        <v>0</v>
      </c>
      <c r="R177" s="148">
        <f t="shared" si="32"/>
        <v>0</v>
      </c>
      <c r="S177" s="148">
        <v>0</v>
      </c>
      <c r="T177" s="149">
        <f t="shared" si="33"/>
        <v>0</v>
      </c>
      <c r="AR177" s="150" t="s">
        <v>320</v>
      </c>
      <c r="AT177" s="150" t="s">
        <v>742</v>
      </c>
      <c r="AU177" s="150" t="s">
        <v>91</v>
      </c>
      <c r="AY177" s="17" t="s">
        <v>207</v>
      </c>
      <c r="BE177" s="151">
        <f t="shared" si="34"/>
        <v>0</v>
      </c>
      <c r="BF177" s="151">
        <f t="shared" si="35"/>
        <v>0</v>
      </c>
      <c r="BG177" s="151">
        <f t="shared" si="36"/>
        <v>0</v>
      </c>
      <c r="BH177" s="151">
        <f t="shared" si="37"/>
        <v>0</v>
      </c>
      <c r="BI177" s="151">
        <f t="shared" si="38"/>
        <v>0</v>
      </c>
      <c r="BJ177" s="17" t="s">
        <v>91</v>
      </c>
      <c r="BK177" s="151">
        <f t="shared" si="39"/>
        <v>0</v>
      </c>
      <c r="BL177" s="17" t="s">
        <v>236</v>
      </c>
      <c r="BM177" s="150" t="s">
        <v>1680</v>
      </c>
    </row>
    <row r="178" spans="2:65" s="1" customFormat="1" ht="16.5" customHeight="1" x14ac:dyDescent="0.2">
      <c r="B178" s="137"/>
      <c r="C178" s="206" t="s">
        <v>523</v>
      </c>
      <c r="D178" s="206" t="s">
        <v>742</v>
      </c>
      <c r="E178" s="207" t="s">
        <v>3446</v>
      </c>
      <c r="F178" s="208" t="s">
        <v>2862</v>
      </c>
      <c r="G178" s="209" t="s">
        <v>247</v>
      </c>
      <c r="H178" s="210">
        <v>21</v>
      </c>
      <c r="I178" s="211"/>
      <c r="J178" s="212">
        <f t="shared" si="30"/>
        <v>0</v>
      </c>
      <c r="K178" s="213"/>
      <c r="L178" s="214"/>
      <c r="M178" s="215" t="s">
        <v>1</v>
      </c>
      <c r="N178" s="216" t="s">
        <v>38</v>
      </c>
      <c r="P178" s="148">
        <f t="shared" si="31"/>
        <v>0</v>
      </c>
      <c r="Q178" s="148">
        <v>0</v>
      </c>
      <c r="R178" s="148">
        <f t="shared" si="32"/>
        <v>0</v>
      </c>
      <c r="S178" s="148">
        <v>0</v>
      </c>
      <c r="T178" s="149">
        <f t="shared" si="33"/>
        <v>0</v>
      </c>
      <c r="AR178" s="150" t="s">
        <v>320</v>
      </c>
      <c r="AT178" s="150" t="s">
        <v>742</v>
      </c>
      <c r="AU178" s="150" t="s">
        <v>91</v>
      </c>
      <c r="AY178" s="17" t="s">
        <v>207</v>
      </c>
      <c r="BE178" s="151">
        <f t="shared" si="34"/>
        <v>0</v>
      </c>
      <c r="BF178" s="151">
        <f t="shared" si="35"/>
        <v>0</v>
      </c>
      <c r="BG178" s="151">
        <f t="shared" si="36"/>
        <v>0</v>
      </c>
      <c r="BH178" s="151">
        <f t="shared" si="37"/>
        <v>0</v>
      </c>
      <c r="BI178" s="151">
        <f t="shared" si="38"/>
        <v>0</v>
      </c>
      <c r="BJ178" s="17" t="s">
        <v>91</v>
      </c>
      <c r="BK178" s="151">
        <f t="shared" si="39"/>
        <v>0</v>
      </c>
      <c r="BL178" s="17" t="s">
        <v>236</v>
      </c>
      <c r="BM178" s="150" t="s">
        <v>1686</v>
      </c>
    </row>
    <row r="179" spans="2:65" s="1" customFormat="1" ht="16.5" customHeight="1" x14ac:dyDescent="0.2">
      <c r="B179" s="137"/>
      <c r="C179" s="206" t="s">
        <v>527</v>
      </c>
      <c r="D179" s="206" t="s">
        <v>742</v>
      </c>
      <c r="E179" s="207" t="s">
        <v>3447</v>
      </c>
      <c r="F179" s="208" t="s">
        <v>2872</v>
      </c>
      <c r="G179" s="209" t="s">
        <v>247</v>
      </c>
      <c r="H179" s="210">
        <v>64</v>
      </c>
      <c r="I179" s="211"/>
      <c r="J179" s="212">
        <f t="shared" si="30"/>
        <v>0</v>
      </c>
      <c r="K179" s="213"/>
      <c r="L179" s="214"/>
      <c r="M179" s="215" t="s">
        <v>1</v>
      </c>
      <c r="N179" s="216" t="s">
        <v>38</v>
      </c>
      <c r="P179" s="148">
        <f t="shared" si="31"/>
        <v>0</v>
      </c>
      <c r="Q179" s="148">
        <v>0</v>
      </c>
      <c r="R179" s="148">
        <f t="shared" si="32"/>
        <v>0</v>
      </c>
      <c r="S179" s="148">
        <v>0</v>
      </c>
      <c r="T179" s="149">
        <f t="shared" si="33"/>
        <v>0</v>
      </c>
      <c r="AR179" s="150" t="s">
        <v>320</v>
      </c>
      <c r="AT179" s="150" t="s">
        <v>742</v>
      </c>
      <c r="AU179" s="150" t="s">
        <v>91</v>
      </c>
      <c r="AY179" s="17" t="s">
        <v>207</v>
      </c>
      <c r="BE179" s="151">
        <f t="shared" si="34"/>
        <v>0</v>
      </c>
      <c r="BF179" s="151">
        <f t="shared" si="35"/>
        <v>0</v>
      </c>
      <c r="BG179" s="151">
        <f t="shared" si="36"/>
        <v>0</v>
      </c>
      <c r="BH179" s="151">
        <f t="shared" si="37"/>
        <v>0</v>
      </c>
      <c r="BI179" s="151">
        <f t="shared" si="38"/>
        <v>0</v>
      </c>
      <c r="BJ179" s="17" t="s">
        <v>91</v>
      </c>
      <c r="BK179" s="151">
        <f t="shared" si="39"/>
        <v>0</v>
      </c>
      <c r="BL179" s="17" t="s">
        <v>236</v>
      </c>
      <c r="BM179" s="150" t="s">
        <v>1694</v>
      </c>
    </row>
    <row r="180" spans="2:65" s="1" customFormat="1" ht="16.5" customHeight="1" x14ac:dyDescent="0.2">
      <c r="B180" s="137"/>
      <c r="C180" s="206" t="s">
        <v>535</v>
      </c>
      <c r="D180" s="206" t="s">
        <v>742</v>
      </c>
      <c r="E180" s="207" t="s">
        <v>3448</v>
      </c>
      <c r="F180" s="208" t="s">
        <v>2858</v>
      </c>
      <c r="G180" s="209" t="s">
        <v>247</v>
      </c>
      <c r="H180" s="210">
        <v>105</v>
      </c>
      <c r="I180" s="211"/>
      <c r="J180" s="212">
        <f t="shared" si="30"/>
        <v>0</v>
      </c>
      <c r="K180" s="213"/>
      <c r="L180" s="214"/>
      <c r="M180" s="215" t="s">
        <v>1</v>
      </c>
      <c r="N180" s="216" t="s">
        <v>38</v>
      </c>
      <c r="P180" s="148">
        <f t="shared" si="31"/>
        <v>0</v>
      </c>
      <c r="Q180" s="148">
        <v>0</v>
      </c>
      <c r="R180" s="148">
        <f t="shared" si="32"/>
        <v>0</v>
      </c>
      <c r="S180" s="148">
        <v>0</v>
      </c>
      <c r="T180" s="149">
        <f t="shared" si="33"/>
        <v>0</v>
      </c>
      <c r="AR180" s="150" t="s">
        <v>320</v>
      </c>
      <c r="AT180" s="150" t="s">
        <v>742</v>
      </c>
      <c r="AU180" s="150" t="s">
        <v>91</v>
      </c>
      <c r="AY180" s="17" t="s">
        <v>207</v>
      </c>
      <c r="BE180" s="151">
        <f t="shared" si="34"/>
        <v>0</v>
      </c>
      <c r="BF180" s="151">
        <f t="shared" si="35"/>
        <v>0</v>
      </c>
      <c r="BG180" s="151">
        <f t="shared" si="36"/>
        <v>0</v>
      </c>
      <c r="BH180" s="151">
        <f t="shared" si="37"/>
        <v>0</v>
      </c>
      <c r="BI180" s="151">
        <f t="shared" si="38"/>
        <v>0</v>
      </c>
      <c r="BJ180" s="17" t="s">
        <v>91</v>
      </c>
      <c r="BK180" s="151">
        <f t="shared" si="39"/>
        <v>0</v>
      </c>
      <c r="BL180" s="17" t="s">
        <v>236</v>
      </c>
      <c r="BM180" s="150" t="s">
        <v>1702</v>
      </c>
    </row>
    <row r="181" spans="2:65" s="1" customFormat="1" ht="16.5" customHeight="1" x14ac:dyDescent="0.2">
      <c r="B181" s="137"/>
      <c r="C181" s="206" t="s">
        <v>541</v>
      </c>
      <c r="D181" s="206" t="s">
        <v>742</v>
      </c>
      <c r="E181" s="207" t="s">
        <v>3449</v>
      </c>
      <c r="F181" s="208" t="s">
        <v>2860</v>
      </c>
      <c r="G181" s="209" t="s">
        <v>247</v>
      </c>
      <c r="H181" s="210">
        <v>21</v>
      </c>
      <c r="I181" s="211"/>
      <c r="J181" s="212">
        <f t="shared" si="30"/>
        <v>0</v>
      </c>
      <c r="K181" s="213"/>
      <c r="L181" s="214"/>
      <c r="M181" s="215" t="s">
        <v>1</v>
      </c>
      <c r="N181" s="216" t="s">
        <v>38</v>
      </c>
      <c r="P181" s="148">
        <f t="shared" si="31"/>
        <v>0</v>
      </c>
      <c r="Q181" s="148">
        <v>0</v>
      </c>
      <c r="R181" s="148">
        <f t="shared" si="32"/>
        <v>0</v>
      </c>
      <c r="S181" s="148">
        <v>0</v>
      </c>
      <c r="T181" s="149">
        <f t="shared" si="33"/>
        <v>0</v>
      </c>
      <c r="AR181" s="150" t="s">
        <v>320</v>
      </c>
      <c r="AT181" s="150" t="s">
        <v>742</v>
      </c>
      <c r="AU181" s="150" t="s">
        <v>91</v>
      </c>
      <c r="AY181" s="17" t="s">
        <v>207</v>
      </c>
      <c r="BE181" s="151">
        <f t="shared" si="34"/>
        <v>0</v>
      </c>
      <c r="BF181" s="151">
        <f t="shared" si="35"/>
        <v>0</v>
      </c>
      <c r="BG181" s="151">
        <f t="shared" si="36"/>
        <v>0</v>
      </c>
      <c r="BH181" s="151">
        <f t="shared" si="37"/>
        <v>0</v>
      </c>
      <c r="BI181" s="151">
        <f t="shared" si="38"/>
        <v>0</v>
      </c>
      <c r="BJ181" s="17" t="s">
        <v>91</v>
      </c>
      <c r="BK181" s="151">
        <f t="shared" si="39"/>
        <v>0</v>
      </c>
      <c r="BL181" s="17" t="s">
        <v>236</v>
      </c>
      <c r="BM181" s="150" t="s">
        <v>1716</v>
      </c>
    </row>
    <row r="182" spans="2:65" s="1" customFormat="1" ht="16.5" customHeight="1" x14ac:dyDescent="0.2">
      <c r="B182" s="137"/>
      <c r="C182" s="206" t="s">
        <v>547</v>
      </c>
      <c r="D182" s="206" t="s">
        <v>742</v>
      </c>
      <c r="E182" s="207" t="s">
        <v>3450</v>
      </c>
      <c r="F182" s="208" t="s">
        <v>2870</v>
      </c>
      <c r="G182" s="209" t="s">
        <v>247</v>
      </c>
      <c r="H182" s="210">
        <v>105</v>
      </c>
      <c r="I182" s="211"/>
      <c r="J182" s="212">
        <f t="shared" si="30"/>
        <v>0</v>
      </c>
      <c r="K182" s="213"/>
      <c r="L182" s="214"/>
      <c r="M182" s="215" t="s">
        <v>1</v>
      </c>
      <c r="N182" s="216" t="s">
        <v>38</v>
      </c>
      <c r="P182" s="148">
        <f t="shared" si="31"/>
        <v>0</v>
      </c>
      <c r="Q182" s="148">
        <v>0</v>
      </c>
      <c r="R182" s="148">
        <f t="shared" si="32"/>
        <v>0</v>
      </c>
      <c r="S182" s="148">
        <v>0</v>
      </c>
      <c r="T182" s="149">
        <f t="shared" si="33"/>
        <v>0</v>
      </c>
      <c r="AR182" s="150" t="s">
        <v>320</v>
      </c>
      <c r="AT182" s="150" t="s">
        <v>742</v>
      </c>
      <c r="AU182" s="150" t="s">
        <v>91</v>
      </c>
      <c r="AY182" s="17" t="s">
        <v>207</v>
      </c>
      <c r="BE182" s="151">
        <f t="shared" si="34"/>
        <v>0</v>
      </c>
      <c r="BF182" s="151">
        <f t="shared" si="35"/>
        <v>0</v>
      </c>
      <c r="BG182" s="151">
        <f t="shared" si="36"/>
        <v>0</v>
      </c>
      <c r="BH182" s="151">
        <f t="shared" si="37"/>
        <v>0</v>
      </c>
      <c r="BI182" s="151">
        <f t="shared" si="38"/>
        <v>0</v>
      </c>
      <c r="BJ182" s="17" t="s">
        <v>91</v>
      </c>
      <c r="BK182" s="151">
        <f t="shared" si="39"/>
        <v>0</v>
      </c>
      <c r="BL182" s="17" t="s">
        <v>236</v>
      </c>
      <c r="BM182" s="150" t="s">
        <v>1721</v>
      </c>
    </row>
    <row r="183" spans="2:65" s="1" customFormat="1" ht="16.5" customHeight="1" x14ac:dyDescent="0.2">
      <c r="B183" s="137"/>
      <c r="C183" s="206" t="s">
        <v>561</v>
      </c>
      <c r="D183" s="206" t="s">
        <v>742</v>
      </c>
      <c r="E183" s="207" t="s">
        <v>3451</v>
      </c>
      <c r="F183" s="208" t="s">
        <v>2868</v>
      </c>
      <c r="G183" s="209" t="s">
        <v>247</v>
      </c>
      <c r="H183" s="210">
        <v>63</v>
      </c>
      <c r="I183" s="211"/>
      <c r="J183" s="212">
        <f t="shared" si="30"/>
        <v>0</v>
      </c>
      <c r="K183" s="213"/>
      <c r="L183" s="214"/>
      <c r="M183" s="215" t="s">
        <v>1</v>
      </c>
      <c r="N183" s="216" t="s">
        <v>38</v>
      </c>
      <c r="P183" s="148">
        <f t="shared" si="31"/>
        <v>0</v>
      </c>
      <c r="Q183" s="148">
        <v>0</v>
      </c>
      <c r="R183" s="148">
        <f t="shared" si="32"/>
        <v>0</v>
      </c>
      <c r="S183" s="148">
        <v>0</v>
      </c>
      <c r="T183" s="149">
        <f t="shared" si="33"/>
        <v>0</v>
      </c>
      <c r="AR183" s="150" t="s">
        <v>320</v>
      </c>
      <c r="AT183" s="150" t="s">
        <v>742</v>
      </c>
      <c r="AU183" s="150" t="s">
        <v>91</v>
      </c>
      <c r="AY183" s="17" t="s">
        <v>207</v>
      </c>
      <c r="BE183" s="151">
        <f t="shared" si="34"/>
        <v>0</v>
      </c>
      <c r="BF183" s="151">
        <f t="shared" si="35"/>
        <v>0</v>
      </c>
      <c r="BG183" s="151">
        <f t="shared" si="36"/>
        <v>0</v>
      </c>
      <c r="BH183" s="151">
        <f t="shared" si="37"/>
        <v>0</v>
      </c>
      <c r="BI183" s="151">
        <f t="shared" si="38"/>
        <v>0</v>
      </c>
      <c r="BJ183" s="17" t="s">
        <v>91</v>
      </c>
      <c r="BK183" s="151">
        <f t="shared" si="39"/>
        <v>0</v>
      </c>
      <c r="BL183" s="17" t="s">
        <v>236</v>
      </c>
      <c r="BM183" s="150" t="s">
        <v>1727</v>
      </c>
    </row>
    <row r="184" spans="2:65" s="10" customFormat="1" ht="25.95" customHeight="1" x14ac:dyDescent="0.25">
      <c r="B184" s="127"/>
      <c r="D184" s="128" t="s">
        <v>71</v>
      </c>
      <c r="E184" s="129" t="s">
        <v>204</v>
      </c>
      <c r="F184" s="129" t="s">
        <v>205</v>
      </c>
      <c r="I184" s="130"/>
      <c r="J184" s="131">
        <f>BK184</f>
        <v>0</v>
      </c>
      <c r="L184" s="127"/>
      <c r="M184" s="132"/>
      <c r="P184" s="133">
        <f>SUM(P185:P186)</f>
        <v>0</v>
      </c>
      <c r="R184" s="133">
        <f>SUM(R185:R186)</f>
        <v>0</v>
      </c>
      <c r="T184" s="134">
        <f>SUM(T185:T186)</f>
        <v>0</v>
      </c>
      <c r="AR184" s="128" t="s">
        <v>206</v>
      </c>
      <c r="AT184" s="135" t="s">
        <v>71</v>
      </c>
      <c r="AU184" s="135" t="s">
        <v>72</v>
      </c>
      <c r="AY184" s="128" t="s">
        <v>207</v>
      </c>
      <c r="BK184" s="136">
        <f>SUM(BK185:BK186)</f>
        <v>0</v>
      </c>
    </row>
    <row r="185" spans="2:65" s="1" customFormat="1" ht="49.05" customHeight="1" x14ac:dyDescent="0.2">
      <c r="B185" s="137"/>
      <c r="C185" s="138" t="s">
        <v>573</v>
      </c>
      <c r="D185" s="138" t="s">
        <v>208</v>
      </c>
      <c r="E185" s="139" t="s">
        <v>918</v>
      </c>
      <c r="F185" s="140" t="s">
        <v>919</v>
      </c>
      <c r="G185" s="141" t="s">
        <v>211</v>
      </c>
      <c r="H185" s="142">
        <v>1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212</v>
      </c>
      <c r="AT185" s="150" t="s">
        <v>208</v>
      </c>
      <c r="AU185" s="150" t="s">
        <v>80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212</v>
      </c>
      <c r="BM185" s="150" t="s">
        <v>3452</v>
      </c>
    </row>
    <row r="186" spans="2:65" s="1" customFormat="1" ht="44.25" customHeight="1" x14ac:dyDescent="0.2">
      <c r="B186" s="137"/>
      <c r="C186" s="138" t="s">
        <v>589</v>
      </c>
      <c r="D186" s="138" t="s">
        <v>208</v>
      </c>
      <c r="E186" s="139" t="s">
        <v>621</v>
      </c>
      <c r="F186" s="140" t="s">
        <v>622</v>
      </c>
      <c r="G186" s="141" t="s">
        <v>211</v>
      </c>
      <c r="H186" s="142">
        <v>1</v>
      </c>
      <c r="I186" s="143"/>
      <c r="J186" s="144">
        <f>ROUND(I186*H186,2)</f>
        <v>0</v>
      </c>
      <c r="K186" s="145"/>
      <c r="L186" s="32"/>
      <c r="M186" s="199" t="s">
        <v>1</v>
      </c>
      <c r="N186" s="200" t="s">
        <v>38</v>
      </c>
      <c r="O186" s="201"/>
      <c r="P186" s="202">
        <f>O186*H186</f>
        <v>0</v>
      </c>
      <c r="Q186" s="202">
        <v>0</v>
      </c>
      <c r="R186" s="202">
        <f>Q186*H186</f>
        <v>0</v>
      </c>
      <c r="S186" s="202">
        <v>0</v>
      </c>
      <c r="T186" s="203">
        <f>S186*H186</f>
        <v>0</v>
      </c>
      <c r="AR186" s="150" t="s">
        <v>212</v>
      </c>
      <c r="AT186" s="150" t="s">
        <v>208</v>
      </c>
      <c r="AU186" s="150" t="s">
        <v>80</v>
      </c>
      <c r="AY186" s="17" t="s">
        <v>207</v>
      </c>
      <c r="BE186" s="151">
        <f>IF(N186="základná",J186,0)</f>
        <v>0</v>
      </c>
      <c r="BF186" s="151">
        <f>IF(N186="znížená",J186,0)</f>
        <v>0</v>
      </c>
      <c r="BG186" s="151">
        <f>IF(N186="zákl. prenesená",J186,0)</f>
        <v>0</v>
      </c>
      <c r="BH186" s="151">
        <f>IF(N186="zníž. prenesená",J186,0)</f>
        <v>0</v>
      </c>
      <c r="BI186" s="151">
        <f>IF(N186="nulová",J186,0)</f>
        <v>0</v>
      </c>
      <c r="BJ186" s="17" t="s">
        <v>91</v>
      </c>
      <c r="BK186" s="151">
        <f>ROUND(I186*H186,2)</f>
        <v>0</v>
      </c>
      <c r="BL186" s="17" t="s">
        <v>212</v>
      </c>
      <c r="BM186" s="150" t="s">
        <v>3453</v>
      </c>
    </row>
    <row r="187" spans="2:65" s="1" customFormat="1" ht="6.9" customHeight="1" x14ac:dyDescent="0.2">
      <c r="B187" s="47"/>
      <c r="C187" s="48"/>
      <c r="D187" s="48"/>
      <c r="E187" s="48"/>
      <c r="F187" s="48"/>
      <c r="G187" s="48"/>
      <c r="H187" s="48"/>
      <c r="I187" s="48"/>
      <c r="J187" s="48"/>
      <c r="K187" s="48"/>
      <c r="L187" s="32"/>
    </row>
  </sheetData>
  <autoFilter ref="C125:K186" xr:uid="{00000000-0009-0000-0000-000017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2:BM187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167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3381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3454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ROUND(J126,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ROUND((SUM(BE126:BE186)),  2)</f>
        <v>0</v>
      </c>
      <c r="G35" s="100"/>
      <c r="H35" s="100"/>
      <c r="I35" s="101">
        <v>0.23</v>
      </c>
      <c r="J35" s="99">
        <f>ROUND(((SUM(BE126:BE186))*I35),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ROUND((SUM(BF126:BF186)),  2)</f>
        <v>0</v>
      </c>
      <c r="I36" s="102">
        <v>0.23</v>
      </c>
      <c r="J36" s="89">
        <f>ROUND(((SUM(BF126:BF186))*I36),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ROUND((SUM(BG126:BG186)),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ROUND((SUM(BH126:BH186)),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ROUND((SUM(BI126:BI186)),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3381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2.13 - II. - SO 2.13  Sadové úpravy - 2.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J126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3455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8" customFormat="1" ht="24.9" customHeight="1" x14ac:dyDescent="0.2">
      <c r="B100" s="114"/>
      <c r="D100" s="115" t="s">
        <v>3384</v>
      </c>
      <c r="E100" s="116"/>
      <c r="F100" s="116"/>
      <c r="G100" s="116"/>
      <c r="H100" s="116"/>
      <c r="I100" s="116"/>
      <c r="J100" s="117">
        <f>J131</f>
        <v>0</v>
      </c>
      <c r="L100" s="114"/>
    </row>
    <row r="101" spans="2:47" s="8" customFormat="1" ht="24.9" customHeight="1" x14ac:dyDescent="0.2">
      <c r="B101" s="114"/>
      <c r="D101" s="115" t="s">
        <v>3385</v>
      </c>
      <c r="E101" s="116"/>
      <c r="F101" s="116"/>
      <c r="G101" s="116"/>
      <c r="H101" s="116"/>
      <c r="I101" s="116"/>
      <c r="J101" s="117">
        <f>J149</f>
        <v>0</v>
      </c>
      <c r="L101" s="114"/>
    </row>
    <row r="102" spans="2:47" s="12" customFormat="1" ht="19.95" customHeight="1" x14ac:dyDescent="0.2">
      <c r="B102" s="166"/>
      <c r="D102" s="167" t="s">
        <v>3386</v>
      </c>
      <c r="E102" s="168"/>
      <c r="F102" s="168"/>
      <c r="G102" s="168"/>
      <c r="H102" s="168"/>
      <c r="I102" s="168"/>
      <c r="J102" s="169">
        <f>J164</f>
        <v>0</v>
      </c>
      <c r="L102" s="166"/>
    </row>
    <row r="103" spans="2:47" s="12" customFormat="1" ht="19.95" customHeight="1" x14ac:dyDescent="0.2">
      <c r="B103" s="166"/>
      <c r="D103" s="167" t="s">
        <v>3387</v>
      </c>
      <c r="E103" s="168"/>
      <c r="F103" s="168"/>
      <c r="G103" s="168"/>
      <c r="H103" s="168"/>
      <c r="I103" s="168"/>
      <c r="J103" s="169">
        <f>J175</f>
        <v>0</v>
      </c>
      <c r="L103" s="166"/>
    </row>
    <row r="104" spans="2:47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J184</f>
        <v>0</v>
      </c>
      <c r="L104" s="114"/>
    </row>
    <row r="105" spans="2:47" s="1" customFormat="1" ht="21.75" customHeight="1" x14ac:dyDescent="0.2">
      <c r="B105" s="32"/>
      <c r="L105" s="32"/>
    </row>
    <row r="106" spans="2:47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" customHeight="1" x14ac:dyDescent="0.2">
      <c r="B111" s="32"/>
      <c r="C111" s="21" t="s">
        <v>192</v>
      </c>
      <c r="L111" s="32"/>
    </row>
    <row r="112" spans="2:47" s="1" customFormat="1" ht="6.9" customHeight="1" x14ac:dyDescent="0.2">
      <c r="B112" s="32"/>
      <c r="L112" s="32"/>
    </row>
    <row r="113" spans="2:65" s="1" customFormat="1" ht="12" customHeight="1" x14ac:dyDescent="0.2">
      <c r="B113" s="32"/>
      <c r="C113" s="27" t="s">
        <v>15</v>
      </c>
      <c r="L113" s="32"/>
    </row>
    <row r="114" spans="2:65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5" ht="12" customHeight="1" x14ac:dyDescent="0.2">
      <c r="B115" s="20"/>
      <c r="C115" s="27" t="s">
        <v>184</v>
      </c>
      <c r="L115" s="20"/>
    </row>
    <row r="116" spans="2:65" s="1" customFormat="1" ht="16.5" customHeight="1" x14ac:dyDescent="0.2">
      <c r="B116" s="32"/>
      <c r="E116" s="243" t="s">
        <v>3381</v>
      </c>
      <c r="F116" s="240"/>
      <c r="G116" s="240"/>
      <c r="H116" s="240"/>
      <c r="L116" s="32"/>
    </row>
    <row r="117" spans="2:65" s="1" customFormat="1" ht="12" customHeight="1" x14ac:dyDescent="0.2">
      <c r="B117" s="32"/>
      <c r="C117" s="27" t="s">
        <v>625</v>
      </c>
      <c r="L117" s="32"/>
    </row>
    <row r="118" spans="2:65" s="1" customFormat="1" ht="16.5" customHeight="1" x14ac:dyDescent="0.2">
      <c r="B118" s="32"/>
      <c r="E118" s="239" t="str">
        <f>E11</f>
        <v>SO 2.13 - II. - SO 2.13  Sadové úpravy - 2. etapa</v>
      </c>
      <c r="F118" s="240"/>
      <c r="G118" s="240"/>
      <c r="H118" s="240"/>
      <c r="L118" s="32"/>
    </row>
    <row r="119" spans="2:65" s="1" customFormat="1" ht="6.9" customHeight="1" x14ac:dyDescent="0.2">
      <c r="B119" s="32"/>
      <c r="L119" s="32"/>
    </row>
    <row r="120" spans="2:65" s="1" customFormat="1" ht="12" customHeight="1" x14ac:dyDescent="0.2">
      <c r="B120" s="32"/>
      <c r="C120" s="27" t="s">
        <v>19</v>
      </c>
      <c r="F120" s="25" t="str">
        <f>F14</f>
        <v xml:space="preserve"> </v>
      </c>
      <c r="I120" s="27" t="s">
        <v>21</v>
      </c>
      <c r="J120" s="55" t="str">
        <f>IF(J14="","",J14)</f>
        <v>31. 7. 2026</v>
      </c>
      <c r="L120" s="32"/>
    </row>
    <row r="121" spans="2:65" s="1" customFormat="1" ht="6.9" customHeight="1" x14ac:dyDescent="0.2">
      <c r="B121" s="32"/>
      <c r="L121" s="32"/>
    </row>
    <row r="122" spans="2:65" s="1" customFormat="1" ht="15.15" customHeight="1" x14ac:dyDescent="0.2">
      <c r="B122" s="32"/>
      <c r="C122" s="27" t="s">
        <v>23</v>
      </c>
      <c r="F122" s="25" t="str">
        <f>E17</f>
        <v xml:space="preserve"> </v>
      </c>
      <c r="I122" s="27" t="s">
        <v>28</v>
      </c>
      <c r="J122" s="30" t="str">
        <f>E23</f>
        <v xml:space="preserve"> </v>
      </c>
      <c r="L122" s="32"/>
    </row>
    <row r="123" spans="2:65" s="1" customFormat="1" ht="15.15" customHeight="1" x14ac:dyDescent="0.2">
      <c r="B123" s="32"/>
      <c r="C123" s="27" t="s">
        <v>26</v>
      </c>
      <c r="F123" s="25" t="str">
        <f>IF(E20="","",E20)</f>
        <v>Vyplň údaj</v>
      </c>
      <c r="I123" s="27" t="s">
        <v>30</v>
      </c>
      <c r="J123" s="30" t="str">
        <f>E26</f>
        <v xml:space="preserve"> </v>
      </c>
      <c r="L123" s="32"/>
    </row>
    <row r="124" spans="2:65" s="1" customFormat="1" ht="10.35" customHeight="1" x14ac:dyDescent="0.2">
      <c r="B124" s="32"/>
      <c r="L124" s="32"/>
    </row>
    <row r="125" spans="2:65" s="9" customFormat="1" ht="29.25" customHeight="1" x14ac:dyDescent="0.2">
      <c r="B125" s="118"/>
      <c r="C125" s="119" t="s">
        <v>193</v>
      </c>
      <c r="D125" s="120" t="s">
        <v>57</v>
      </c>
      <c r="E125" s="120" t="s">
        <v>53</v>
      </c>
      <c r="F125" s="120" t="s">
        <v>54</v>
      </c>
      <c r="G125" s="120" t="s">
        <v>194</v>
      </c>
      <c r="H125" s="120" t="s">
        <v>195</v>
      </c>
      <c r="I125" s="120" t="s">
        <v>196</v>
      </c>
      <c r="J125" s="121" t="s">
        <v>188</v>
      </c>
      <c r="K125" s="122" t="s">
        <v>197</v>
      </c>
      <c r="L125" s="118"/>
      <c r="M125" s="62" t="s">
        <v>1</v>
      </c>
      <c r="N125" s="63" t="s">
        <v>36</v>
      </c>
      <c r="O125" s="63" t="s">
        <v>198</v>
      </c>
      <c r="P125" s="63" t="s">
        <v>199</v>
      </c>
      <c r="Q125" s="63" t="s">
        <v>200</v>
      </c>
      <c r="R125" s="63" t="s">
        <v>201</v>
      </c>
      <c r="S125" s="63" t="s">
        <v>202</v>
      </c>
      <c r="T125" s="64" t="s">
        <v>203</v>
      </c>
    </row>
    <row r="126" spans="2:65" s="1" customFormat="1" ht="22.8" customHeight="1" x14ac:dyDescent="0.3">
      <c r="B126" s="32"/>
      <c r="C126" s="67" t="s">
        <v>189</v>
      </c>
      <c r="J126" s="123">
        <f>BK126</f>
        <v>0</v>
      </c>
      <c r="L126" s="32"/>
      <c r="M126" s="65"/>
      <c r="N126" s="56"/>
      <c r="O126" s="56"/>
      <c r="P126" s="124">
        <f>P127+P131+P149+P184</f>
        <v>0</v>
      </c>
      <c r="Q126" s="56"/>
      <c r="R126" s="124">
        <f>R127+R131+R149+R184</f>
        <v>0</v>
      </c>
      <c r="S126" s="56"/>
      <c r="T126" s="125">
        <f>T127+T131+T149+T184</f>
        <v>0</v>
      </c>
      <c r="AT126" s="17" t="s">
        <v>71</v>
      </c>
      <c r="AU126" s="17" t="s">
        <v>190</v>
      </c>
      <c r="BK126" s="126">
        <f>BK127+BK131+BK149+BK184</f>
        <v>0</v>
      </c>
    </row>
    <row r="127" spans="2:65" s="10" customFormat="1" ht="25.95" customHeight="1" x14ac:dyDescent="0.25">
      <c r="B127" s="127"/>
      <c r="D127" s="128" t="s">
        <v>71</v>
      </c>
      <c r="E127" s="129" t="s">
        <v>2824</v>
      </c>
      <c r="F127" s="129" t="s">
        <v>3456</v>
      </c>
      <c r="I127" s="130"/>
      <c r="J127" s="131">
        <f>BK127</f>
        <v>0</v>
      </c>
      <c r="L127" s="127"/>
      <c r="M127" s="132"/>
      <c r="P127" s="133">
        <f>SUM(P128:P130)</f>
        <v>0</v>
      </c>
      <c r="R127" s="133">
        <f>SUM(R128:R130)</f>
        <v>0</v>
      </c>
      <c r="T127" s="134">
        <f>SUM(T128:T130)</f>
        <v>0</v>
      </c>
      <c r="AR127" s="128" t="s">
        <v>80</v>
      </c>
      <c r="AT127" s="135" t="s">
        <v>71</v>
      </c>
      <c r="AU127" s="135" t="s">
        <v>72</v>
      </c>
      <c r="AY127" s="128" t="s">
        <v>207</v>
      </c>
      <c r="BK127" s="136">
        <f>SUM(BK128:BK130)</f>
        <v>0</v>
      </c>
    </row>
    <row r="128" spans="2:65" s="1" customFormat="1" ht="24.15" customHeight="1" x14ac:dyDescent="0.2">
      <c r="B128" s="137"/>
      <c r="C128" s="138" t="s">
        <v>80</v>
      </c>
      <c r="D128" s="138" t="s">
        <v>208</v>
      </c>
      <c r="E128" s="139" t="s">
        <v>3389</v>
      </c>
      <c r="F128" s="140" t="s">
        <v>3390</v>
      </c>
      <c r="G128" s="141" t="s">
        <v>235</v>
      </c>
      <c r="H128" s="142">
        <v>1575</v>
      </c>
      <c r="I128" s="143"/>
      <c r="J128" s="144">
        <f>ROUND(I128*H128,2)</f>
        <v>0</v>
      </c>
      <c r="K128" s="145"/>
      <c r="L128" s="32"/>
      <c r="M128" s="146" t="s">
        <v>1</v>
      </c>
      <c r="N128" s="147" t="s">
        <v>38</v>
      </c>
      <c r="P128" s="148">
        <f>O128*H128</f>
        <v>0</v>
      </c>
      <c r="Q128" s="148">
        <v>0</v>
      </c>
      <c r="R128" s="148">
        <f>Q128*H128</f>
        <v>0</v>
      </c>
      <c r="S128" s="148">
        <v>0</v>
      </c>
      <c r="T128" s="149">
        <f>S128*H128</f>
        <v>0</v>
      </c>
      <c r="AR128" s="150" t="s">
        <v>236</v>
      </c>
      <c r="AT128" s="150" t="s">
        <v>208</v>
      </c>
      <c r="AU128" s="150" t="s">
        <v>80</v>
      </c>
      <c r="AY128" s="17" t="s">
        <v>207</v>
      </c>
      <c r="BE128" s="151">
        <f>IF(N128="základná",J128,0)</f>
        <v>0</v>
      </c>
      <c r="BF128" s="151">
        <f>IF(N128="znížená",J128,0)</f>
        <v>0</v>
      </c>
      <c r="BG128" s="151">
        <f>IF(N128="zákl. prenesená",J128,0)</f>
        <v>0</v>
      </c>
      <c r="BH128" s="151">
        <f>IF(N128="zníž. prenesená",J128,0)</f>
        <v>0</v>
      </c>
      <c r="BI128" s="151">
        <f>IF(N128="nulová",J128,0)</f>
        <v>0</v>
      </c>
      <c r="BJ128" s="17" t="s">
        <v>91</v>
      </c>
      <c r="BK128" s="151">
        <f>ROUND(I128*H128,2)</f>
        <v>0</v>
      </c>
      <c r="BL128" s="17" t="s">
        <v>236</v>
      </c>
      <c r="BM128" s="150" t="s">
        <v>91</v>
      </c>
    </row>
    <row r="129" spans="2:65" s="1" customFormat="1" ht="24.15" customHeight="1" x14ac:dyDescent="0.2">
      <c r="B129" s="137"/>
      <c r="C129" s="138" t="s">
        <v>91</v>
      </c>
      <c r="D129" s="138" t="s">
        <v>208</v>
      </c>
      <c r="E129" s="139" t="s">
        <v>3391</v>
      </c>
      <c r="F129" s="140" t="s">
        <v>3392</v>
      </c>
      <c r="G129" s="141" t="s">
        <v>235</v>
      </c>
      <c r="H129" s="142">
        <v>1575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80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236</v>
      </c>
    </row>
    <row r="130" spans="2:65" s="1" customFormat="1" ht="21.75" customHeight="1" x14ac:dyDescent="0.2">
      <c r="B130" s="137"/>
      <c r="C130" s="138" t="s">
        <v>275</v>
      </c>
      <c r="D130" s="138" t="s">
        <v>208</v>
      </c>
      <c r="E130" s="139" t="s">
        <v>3393</v>
      </c>
      <c r="F130" s="140" t="s">
        <v>3394</v>
      </c>
      <c r="G130" s="141" t="s">
        <v>235</v>
      </c>
      <c r="H130" s="142">
        <v>1575</v>
      </c>
      <c r="I130" s="143"/>
      <c r="J130" s="144">
        <f>ROUND(I130*H130,2)</f>
        <v>0</v>
      </c>
      <c r="K130" s="145"/>
      <c r="L130" s="32"/>
      <c r="M130" s="146" t="s">
        <v>1</v>
      </c>
      <c r="N130" s="147" t="s">
        <v>38</v>
      </c>
      <c r="P130" s="148">
        <f>O130*H130</f>
        <v>0</v>
      </c>
      <c r="Q130" s="148">
        <v>0</v>
      </c>
      <c r="R130" s="148">
        <f>Q130*H130</f>
        <v>0</v>
      </c>
      <c r="S130" s="148">
        <v>0</v>
      </c>
      <c r="T130" s="149">
        <f>S130*H130</f>
        <v>0</v>
      </c>
      <c r="AR130" s="150" t="s">
        <v>236</v>
      </c>
      <c r="AT130" s="150" t="s">
        <v>208</v>
      </c>
      <c r="AU130" s="150" t="s">
        <v>80</v>
      </c>
      <c r="AY130" s="17" t="s">
        <v>207</v>
      </c>
      <c r="BE130" s="151">
        <f>IF(N130="základná",J130,0)</f>
        <v>0</v>
      </c>
      <c r="BF130" s="151">
        <f>IF(N130="znížená",J130,0)</f>
        <v>0</v>
      </c>
      <c r="BG130" s="151">
        <f>IF(N130="zákl. prenesená",J130,0)</f>
        <v>0</v>
      </c>
      <c r="BH130" s="151">
        <f>IF(N130="zníž. prenesená",J130,0)</f>
        <v>0</v>
      </c>
      <c r="BI130" s="151">
        <f>IF(N130="nulová",J130,0)</f>
        <v>0</v>
      </c>
      <c r="BJ130" s="17" t="s">
        <v>91</v>
      </c>
      <c r="BK130" s="151">
        <f>ROUND(I130*H130,2)</f>
        <v>0</v>
      </c>
      <c r="BL130" s="17" t="s">
        <v>236</v>
      </c>
      <c r="BM130" s="150" t="s">
        <v>311</v>
      </c>
    </row>
    <row r="131" spans="2:65" s="10" customFormat="1" ht="25.95" customHeight="1" x14ac:dyDescent="0.25">
      <c r="B131" s="127"/>
      <c r="D131" s="128" t="s">
        <v>71</v>
      </c>
      <c r="E131" s="129" t="s">
        <v>2855</v>
      </c>
      <c r="F131" s="129" t="s">
        <v>3395</v>
      </c>
      <c r="I131" s="130"/>
      <c r="J131" s="131">
        <f>BK131</f>
        <v>0</v>
      </c>
      <c r="L131" s="127"/>
      <c r="M131" s="132"/>
      <c r="P131" s="133">
        <f>SUM(P132:P148)</f>
        <v>0</v>
      </c>
      <c r="R131" s="133">
        <f>SUM(R132:R148)</f>
        <v>0</v>
      </c>
      <c r="T131" s="134">
        <f>SUM(T132:T148)</f>
        <v>0</v>
      </c>
      <c r="AR131" s="128" t="s">
        <v>80</v>
      </c>
      <c r="AT131" s="135" t="s">
        <v>71</v>
      </c>
      <c r="AU131" s="135" t="s">
        <v>72</v>
      </c>
      <c r="AY131" s="128" t="s">
        <v>207</v>
      </c>
      <c r="BK131" s="136">
        <f>SUM(BK132:BK148)</f>
        <v>0</v>
      </c>
    </row>
    <row r="132" spans="2:65" s="1" customFormat="1" ht="66.75" customHeight="1" x14ac:dyDescent="0.2">
      <c r="B132" s="137"/>
      <c r="C132" s="138" t="s">
        <v>236</v>
      </c>
      <c r="D132" s="138" t="s">
        <v>208</v>
      </c>
      <c r="E132" s="139" t="s">
        <v>3396</v>
      </c>
      <c r="F132" s="140" t="s">
        <v>3397</v>
      </c>
      <c r="G132" s="141" t="s">
        <v>247</v>
      </c>
      <c r="H132" s="142">
        <v>45</v>
      </c>
      <c r="I132" s="143"/>
      <c r="J132" s="144">
        <f t="shared" ref="J132:J148" si="0">ROUND(I132*H132,2)</f>
        <v>0</v>
      </c>
      <c r="K132" s="145"/>
      <c r="L132" s="32"/>
      <c r="M132" s="146" t="s">
        <v>1</v>
      </c>
      <c r="N132" s="147" t="s">
        <v>38</v>
      </c>
      <c r="P132" s="148">
        <f t="shared" ref="P132:P148" si="1">O132*H132</f>
        <v>0</v>
      </c>
      <c r="Q132" s="148">
        <v>0</v>
      </c>
      <c r="R132" s="148">
        <f t="shared" ref="R132:R148" si="2">Q132*H132</f>
        <v>0</v>
      </c>
      <c r="S132" s="148">
        <v>0</v>
      </c>
      <c r="T132" s="149">
        <f t="shared" ref="T132:T148" si="3">S132*H132</f>
        <v>0</v>
      </c>
      <c r="AR132" s="150" t="s">
        <v>236</v>
      </c>
      <c r="AT132" s="150" t="s">
        <v>208</v>
      </c>
      <c r="AU132" s="150" t="s">
        <v>80</v>
      </c>
      <c r="AY132" s="17" t="s">
        <v>207</v>
      </c>
      <c r="BE132" s="151">
        <f t="shared" ref="BE132:BE148" si="4">IF(N132="základná",J132,0)</f>
        <v>0</v>
      </c>
      <c r="BF132" s="151">
        <f t="shared" ref="BF132:BF148" si="5">IF(N132="znížená",J132,0)</f>
        <v>0</v>
      </c>
      <c r="BG132" s="151">
        <f t="shared" ref="BG132:BG148" si="6">IF(N132="zákl. prenesená",J132,0)</f>
        <v>0</v>
      </c>
      <c r="BH132" s="151">
        <f t="shared" ref="BH132:BH148" si="7">IF(N132="zníž. prenesená",J132,0)</f>
        <v>0</v>
      </c>
      <c r="BI132" s="151">
        <f t="shared" ref="BI132:BI148" si="8">IF(N132="nulová",J132,0)</f>
        <v>0</v>
      </c>
      <c r="BJ132" s="17" t="s">
        <v>91</v>
      </c>
      <c r="BK132" s="151">
        <f t="shared" ref="BK132:BK148" si="9">ROUND(I132*H132,2)</f>
        <v>0</v>
      </c>
      <c r="BL132" s="17" t="s">
        <v>236</v>
      </c>
      <c r="BM132" s="150" t="s">
        <v>320</v>
      </c>
    </row>
    <row r="133" spans="2:65" s="1" customFormat="1" ht="37.799999999999997" customHeight="1" x14ac:dyDescent="0.2">
      <c r="B133" s="137"/>
      <c r="C133" s="138" t="s">
        <v>206</v>
      </c>
      <c r="D133" s="138" t="s">
        <v>208</v>
      </c>
      <c r="E133" s="139" t="s">
        <v>3398</v>
      </c>
      <c r="F133" s="140" t="s">
        <v>3399</v>
      </c>
      <c r="G133" s="141" t="s">
        <v>247</v>
      </c>
      <c r="H133" s="142">
        <v>45</v>
      </c>
      <c r="I133" s="143"/>
      <c r="J133" s="144">
        <f t="shared" si="0"/>
        <v>0</v>
      </c>
      <c r="K133" s="145"/>
      <c r="L133" s="32"/>
      <c r="M133" s="146" t="s">
        <v>1</v>
      </c>
      <c r="N133" s="147" t="s">
        <v>38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AR133" s="150" t="s">
        <v>236</v>
      </c>
      <c r="AT133" s="150" t="s">
        <v>208</v>
      </c>
      <c r="AU133" s="150" t="s">
        <v>80</v>
      </c>
      <c r="AY133" s="17" t="s">
        <v>207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7" t="s">
        <v>91</v>
      </c>
      <c r="BK133" s="151">
        <f t="shared" si="9"/>
        <v>0</v>
      </c>
      <c r="BL133" s="17" t="s">
        <v>236</v>
      </c>
      <c r="BM133" s="150" t="s">
        <v>330</v>
      </c>
    </row>
    <row r="134" spans="2:65" s="1" customFormat="1" ht="16.5" customHeight="1" x14ac:dyDescent="0.2">
      <c r="B134" s="137"/>
      <c r="C134" s="206" t="s">
        <v>311</v>
      </c>
      <c r="D134" s="206" t="s">
        <v>742</v>
      </c>
      <c r="E134" s="207" t="s">
        <v>2830</v>
      </c>
      <c r="F134" s="208" t="s">
        <v>2831</v>
      </c>
      <c r="G134" s="209" t="s">
        <v>2832</v>
      </c>
      <c r="H134" s="210">
        <v>450</v>
      </c>
      <c r="I134" s="211"/>
      <c r="J134" s="212">
        <f t="shared" si="0"/>
        <v>0</v>
      </c>
      <c r="K134" s="213"/>
      <c r="L134" s="214"/>
      <c r="M134" s="215" t="s">
        <v>1</v>
      </c>
      <c r="N134" s="216" t="s">
        <v>38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AR134" s="150" t="s">
        <v>320</v>
      </c>
      <c r="AT134" s="150" t="s">
        <v>742</v>
      </c>
      <c r="AU134" s="150" t="s">
        <v>80</v>
      </c>
      <c r="AY134" s="17" t="s">
        <v>207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7" t="s">
        <v>91</v>
      </c>
      <c r="BK134" s="151">
        <f t="shared" si="9"/>
        <v>0</v>
      </c>
      <c r="BL134" s="17" t="s">
        <v>236</v>
      </c>
      <c r="BM134" s="150" t="s">
        <v>337</v>
      </c>
    </row>
    <row r="135" spans="2:65" s="1" customFormat="1" ht="16.5" customHeight="1" x14ac:dyDescent="0.2">
      <c r="B135" s="137"/>
      <c r="C135" s="206" t="s">
        <v>316</v>
      </c>
      <c r="D135" s="206" t="s">
        <v>742</v>
      </c>
      <c r="E135" s="207" t="s">
        <v>2833</v>
      </c>
      <c r="F135" s="208" t="s">
        <v>2834</v>
      </c>
      <c r="G135" s="209" t="s">
        <v>2832</v>
      </c>
      <c r="H135" s="210">
        <v>225</v>
      </c>
      <c r="I135" s="211"/>
      <c r="J135" s="212">
        <f t="shared" si="0"/>
        <v>0</v>
      </c>
      <c r="K135" s="213"/>
      <c r="L135" s="214"/>
      <c r="M135" s="215" t="s">
        <v>1</v>
      </c>
      <c r="N135" s="216" t="s">
        <v>38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AR135" s="150" t="s">
        <v>320</v>
      </c>
      <c r="AT135" s="150" t="s">
        <v>742</v>
      </c>
      <c r="AU135" s="150" t="s">
        <v>80</v>
      </c>
      <c r="AY135" s="17" t="s">
        <v>207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7" t="s">
        <v>91</v>
      </c>
      <c r="BK135" s="151">
        <f t="shared" si="9"/>
        <v>0</v>
      </c>
      <c r="BL135" s="17" t="s">
        <v>236</v>
      </c>
      <c r="BM135" s="150" t="s">
        <v>344</v>
      </c>
    </row>
    <row r="136" spans="2:65" s="1" customFormat="1" ht="16.5" customHeight="1" x14ac:dyDescent="0.2">
      <c r="B136" s="137"/>
      <c r="C136" s="206" t="s">
        <v>320</v>
      </c>
      <c r="D136" s="206" t="s">
        <v>742</v>
      </c>
      <c r="E136" s="207" t="s">
        <v>3400</v>
      </c>
      <c r="F136" s="208" t="s">
        <v>3401</v>
      </c>
      <c r="G136" s="209" t="s">
        <v>611</v>
      </c>
      <c r="H136" s="210">
        <v>2.25</v>
      </c>
      <c r="I136" s="211"/>
      <c r="J136" s="212">
        <f t="shared" si="0"/>
        <v>0</v>
      </c>
      <c r="K136" s="213"/>
      <c r="L136" s="214"/>
      <c r="M136" s="215" t="s">
        <v>1</v>
      </c>
      <c r="N136" s="216" t="s">
        <v>38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AR136" s="150" t="s">
        <v>320</v>
      </c>
      <c r="AT136" s="150" t="s">
        <v>742</v>
      </c>
      <c r="AU136" s="150" t="s">
        <v>80</v>
      </c>
      <c r="AY136" s="17" t="s">
        <v>207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7" t="s">
        <v>91</v>
      </c>
      <c r="BK136" s="151">
        <f t="shared" si="9"/>
        <v>0</v>
      </c>
      <c r="BL136" s="17" t="s">
        <v>236</v>
      </c>
      <c r="BM136" s="150" t="s">
        <v>354</v>
      </c>
    </row>
    <row r="137" spans="2:65" s="1" customFormat="1" ht="21.75" customHeight="1" x14ac:dyDescent="0.2">
      <c r="B137" s="137"/>
      <c r="C137" s="206" t="s">
        <v>324</v>
      </c>
      <c r="D137" s="206" t="s">
        <v>742</v>
      </c>
      <c r="E137" s="207" t="s">
        <v>2835</v>
      </c>
      <c r="F137" s="208" t="s">
        <v>2836</v>
      </c>
      <c r="G137" s="209" t="s">
        <v>247</v>
      </c>
      <c r="H137" s="210">
        <v>135</v>
      </c>
      <c r="I137" s="211"/>
      <c r="J137" s="212">
        <f t="shared" si="0"/>
        <v>0</v>
      </c>
      <c r="K137" s="213"/>
      <c r="L137" s="214"/>
      <c r="M137" s="215" t="s">
        <v>1</v>
      </c>
      <c r="N137" s="216" t="s">
        <v>38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AR137" s="150" t="s">
        <v>320</v>
      </c>
      <c r="AT137" s="150" t="s">
        <v>742</v>
      </c>
      <c r="AU137" s="150" t="s">
        <v>80</v>
      </c>
      <c r="AY137" s="17" t="s">
        <v>207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7" t="s">
        <v>91</v>
      </c>
      <c r="BK137" s="151">
        <f t="shared" si="9"/>
        <v>0</v>
      </c>
      <c r="BL137" s="17" t="s">
        <v>236</v>
      </c>
      <c r="BM137" s="150" t="s">
        <v>362</v>
      </c>
    </row>
    <row r="138" spans="2:65" s="1" customFormat="1" ht="24.15" customHeight="1" x14ac:dyDescent="0.2">
      <c r="B138" s="137"/>
      <c r="C138" s="138" t="s">
        <v>330</v>
      </c>
      <c r="D138" s="138" t="s">
        <v>208</v>
      </c>
      <c r="E138" s="139" t="s">
        <v>2847</v>
      </c>
      <c r="F138" s="140" t="s">
        <v>3402</v>
      </c>
      <c r="G138" s="141" t="s">
        <v>269</v>
      </c>
      <c r="H138" s="142">
        <v>2.25</v>
      </c>
      <c r="I138" s="143"/>
      <c r="J138" s="144">
        <f t="shared" si="0"/>
        <v>0</v>
      </c>
      <c r="K138" s="145"/>
      <c r="L138" s="32"/>
      <c r="M138" s="146" t="s">
        <v>1</v>
      </c>
      <c r="N138" s="147" t="s">
        <v>38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AR138" s="150" t="s">
        <v>236</v>
      </c>
      <c r="AT138" s="150" t="s">
        <v>208</v>
      </c>
      <c r="AU138" s="150" t="s">
        <v>80</v>
      </c>
      <c r="AY138" s="17" t="s">
        <v>207</v>
      </c>
      <c r="BE138" s="151">
        <f t="shared" si="4"/>
        <v>0</v>
      </c>
      <c r="BF138" s="151">
        <f t="shared" si="5"/>
        <v>0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7" t="s">
        <v>91</v>
      </c>
      <c r="BK138" s="151">
        <f t="shared" si="9"/>
        <v>0</v>
      </c>
      <c r="BL138" s="17" t="s">
        <v>236</v>
      </c>
      <c r="BM138" s="150" t="s">
        <v>372</v>
      </c>
    </row>
    <row r="139" spans="2:65" s="1" customFormat="1" ht="16.5" customHeight="1" x14ac:dyDescent="0.2">
      <c r="B139" s="137"/>
      <c r="C139" s="138" t="s">
        <v>334</v>
      </c>
      <c r="D139" s="138" t="s">
        <v>208</v>
      </c>
      <c r="E139" s="139" t="s">
        <v>2849</v>
      </c>
      <c r="F139" s="140" t="s">
        <v>2850</v>
      </c>
      <c r="G139" s="141" t="s">
        <v>269</v>
      </c>
      <c r="H139" s="142">
        <v>2.25</v>
      </c>
      <c r="I139" s="143"/>
      <c r="J139" s="144">
        <f t="shared" si="0"/>
        <v>0</v>
      </c>
      <c r="K139" s="145"/>
      <c r="L139" s="32"/>
      <c r="M139" s="146" t="s">
        <v>1</v>
      </c>
      <c r="N139" s="147" t="s">
        <v>38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AR139" s="150" t="s">
        <v>236</v>
      </c>
      <c r="AT139" s="150" t="s">
        <v>208</v>
      </c>
      <c r="AU139" s="150" t="s">
        <v>80</v>
      </c>
      <c r="AY139" s="17" t="s">
        <v>207</v>
      </c>
      <c r="BE139" s="151">
        <f t="shared" si="4"/>
        <v>0</v>
      </c>
      <c r="BF139" s="151">
        <f t="shared" si="5"/>
        <v>0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7" t="s">
        <v>91</v>
      </c>
      <c r="BK139" s="151">
        <f t="shared" si="9"/>
        <v>0</v>
      </c>
      <c r="BL139" s="17" t="s">
        <v>236</v>
      </c>
      <c r="BM139" s="150" t="s">
        <v>381</v>
      </c>
    </row>
    <row r="140" spans="2:65" s="1" customFormat="1" ht="16.5" customHeight="1" x14ac:dyDescent="0.2">
      <c r="B140" s="137"/>
      <c r="C140" s="206" t="s">
        <v>337</v>
      </c>
      <c r="D140" s="206" t="s">
        <v>742</v>
      </c>
      <c r="E140" s="207" t="s">
        <v>2851</v>
      </c>
      <c r="F140" s="208" t="s">
        <v>2852</v>
      </c>
      <c r="G140" s="209" t="s">
        <v>269</v>
      </c>
      <c r="H140" s="210">
        <v>2.25</v>
      </c>
      <c r="I140" s="211"/>
      <c r="J140" s="212">
        <f t="shared" si="0"/>
        <v>0</v>
      </c>
      <c r="K140" s="213"/>
      <c r="L140" s="214"/>
      <c r="M140" s="215" t="s">
        <v>1</v>
      </c>
      <c r="N140" s="216" t="s">
        <v>38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AR140" s="150" t="s">
        <v>320</v>
      </c>
      <c r="AT140" s="150" t="s">
        <v>742</v>
      </c>
      <c r="AU140" s="150" t="s">
        <v>80</v>
      </c>
      <c r="AY140" s="17" t="s">
        <v>207</v>
      </c>
      <c r="BE140" s="151">
        <f t="shared" si="4"/>
        <v>0</v>
      </c>
      <c r="BF140" s="151">
        <f t="shared" si="5"/>
        <v>0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7" t="s">
        <v>91</v>
      </c>
      <c r="BK140" s="151">
        <f t="shared" si="9"/>
        <v>0</v>
      </c>
      <c r="BL140" s="17" t="s">
        <v>236</v>
      </c>
      <c r="BM140" s="150" t="s">
        <v>388</v>
      </c>
    </row>
    <row r="141" spans="2:65" s="1" customFormat="1" ht="24.15" customHeight="1" x14ac:dyDescent="0.2">
      <c r="B141" s="137"/>
      <c r="C141" s="138" t="s">
        <v>341</v>
      </c>
      <c r="D141" s="138" t="s">
        <v>208</v>
      </c>
      <c r="E141" s="139" t="s">
        <v>3403</v>
      </c>
      <c r="F141" s="140" t="s">
        <v>3404</v>
      </c>
      <c r="G141" s="141" t="s">
        <v>247</v>
      </c>
      <c r="H141" s="142">
        <v>45</v>
      </c>
      <c r="I141" s="143"/>
      <c r="J141" s="144">
        <f t="shared" si="0"/>
        <v>0</v>
      </c>
      <c r="K141" s="145"/>
      <c r="L141" s="32"/>
      <c r="M141" s="146" t="s">
        <v>1</v>
      </c>
      <c r="N141" s="147" t="s">
        <v>38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AR141" s="150" t="s">
        <v>236</v>
      </c>
      <c r="AT141" s="150" t="s">
        <v>208</v>
      </c>
      <c r="AU141" s="150" t="s">
        <v>80</v>
      </c>
      <c r="AY141" s="17" t="s">
        <v>207</v>
      </c>
      <c r="BE141" s="151">
        <f t="shared" si="4"/>
        <v>0</v>
      </c>
      <c r="BF141" s="151">
        <f t="shared" si="5"/>
        <v>0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7" t="s">
        <v>91</v>
      </c>
      <c r="BK141" s="151">
        <f t="shared" si="9"/>
        <v>0</v>
      </c>
      <c r="BL141" s="17" t="s">
        <v>236</v>
      </c>
      <c r="BM141" s="150" t="s">
        <v>396</v>
      </c>
    </row>
    <row r="142" spans="2:65" s="1" customFormat="1" ht="16.5" customHeight="1" x14ac:dyDescent="0.2">
      <c r="B142" s="137"/>
      <c r="C142" s="206" t="s">
        <v>344</v>
      </c>
      <c r="D142" s="206" t="s">
        <v>742</v>
      </c>
      <c r="E142" s="207" t="s">
        <v>3405</v>
      </c>
      <c r="F142" s="208" t="s">
        <v>3406</v>
      </c>
      <c r="G142" s="209" t="s">
        <v>247</v>
      </c>
      <c r="H142" s="210">
        <v>45</v>
      </c>
      <c r="I142" s="211"/>
      <c r="J142" s="212">
        <f t="shared" si="0"/>
        <v>0</v>
      </c>
      <c r="K142" s="213"/>
      <c r="L142" s="214"/>
      <c r="M142" s="215" t="s">
        <v>1</v>
      </c>
      <c r="N142" s="216" t="s">
        <v>38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AR142" s="150" t="s">
        <v>320</v>
      </c>
      <c r="AT142" s="150" t="s">
        <v>742</v>
      </c>
      <c r="AU142" s="150" t="s">
        <v>80</v>
      </c>
      <c r="AY142" s="17" t="s">
        <v>207</v>
      </c>
      <c r="BE142" s="151">
        <f t="shared" si="4"/>
        <v>0</v>
      </c>
      <c r="BF142" s="151">
        <f t="shared" si="5"/>
        <v>0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7" t="s">
        <v>91</v>
      </c>
      <c r="BK142" s="151">
        <f t="shared" si="9"/>
        <v>0</v>
      </c>
      <c r="BL142" s="17" t="s">
        <v>236</v>
      </c>
      <c r="BM142" s="150" t="s">
        <v>404</v>
      </c>
    </row>
    <row r="143" spans="2:65" s="1" customFormat="1" ht="24.15" customHeight="1" x14ac:dyDescent="0.2">
      <c r="B143" s="137"/>
      <c r="C143" s="138" t="s">
        <v>348</v>
      </c>
      <c r="D143" s="138" t="s">
        <v>208</v>
      </c>
      <c r="E143" s="139" t="s">
        <v>3407</v>
      </c>
      <c r="F143" s="140" t="s">
        <v>3408</v>
      </c>
      <c r="G143" s="141" t="s">
        <v>247</v>
      </c>
      <c r="H143" s="142">
        <v>45</v>
      </c>
      <c r="I143" s="143"/>
      <c r="J143" s="144">
        <f t="shared" si="0"/>
        <v>0</v>
      </c>
      <c r="K143" s="145"/>
      <c r="L143" s="32"/>
      <c r="M143" s="146" t="s">
        <v>1</v>
      </c>
      <c r="N143" s="147" t="s">
        <v>38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AR143" s="150" t="s">
        <v>236</v>
      </c>
      <c r="AT143" s="150" t="s">
        <v>208</v>
      </c>
      <c r="AU143" s="150" t="s">
        <v>80</v>
      </c>
      <c r="AY143" s="17" t="s">
        <v>207</v>
      </c>
      <c r="BE143" s="151">
        <f t="shared" si="4"/>
        <v>0</v>
      </c>
      <c r="BF143" s="151">
        <f t="shared" si="5"/>
        <v>0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7" t="s">
        <v>91</v>
      </c>
      <c r="BK143" s="151">
        <f t="shared" si="9"/>
        <v>0</v>
      </c>
      <c r="BL143" s="17" t="s">
        <v>236</v>
      </c>
      <c r="BM143" s="150" t="s">
        <v>413</v>
      </c>
    </row>
    <row r="144" spans="2:65" s="1" customFormat="1" ht="24.15" customHeight="1" x14ac:dyDescent="0.2">
      <c r="B144" s="137"/>
      <c r="C144" s="138" t="s">
        <v>354</v>
      </c>
      <c r="D144" s="138" t="s">
        <v>208</v>
      </c>
      <c r="E144" s="139" t="s">
        <v>2881</v>
      </c>
      <c r="F144" s="140" t="s">
        <v>3457</v>
      </c>
      <c r="G144" s="141" t="s">
        <v>235</v>
      </c>
      <c r="H144" s="142">
        <v>25.2</v>
      </c>
      <c r="I144" s="143"/>
      <c r="J144" s="144">
        <f t="shared" si="0"/>
        <v>0</v>
      </c>
      <c r="K144" s="145"/>
      <c r="L144" s="32"/>
      <c r="M144" s="146" t="s">
        <v>1</v>
      </c>
      <c r="N144" s="147" t="s">
        <v>38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AR144" s="150" t="s">
        <v>236</v>
      </c>
      <c r="AT144" s="150" t="s">
        <v>208</v>
      </c>
      <c r="AU144" s="150" t="s">
        <v>80</v>
      </c>
      <c r="AY144" s="17" t="s">
        <v>207</v>
      </c>
      <c r="BE144" s="151">
        <f t="shared" si="4"/>
        <v>0</v>
      </c>
      <c r="BF144" s="151">
        <f t="shared" si="5"/>
        <v>0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7" t="s">
        <v>91</v>
      </c>
      <c r="BK144" s="151">
        <f t="shared" si="9"/>
        <v>0</v>
      </c>
      <c r="BL144" s="17" t="s">
        <v>236</v>
      </c>
      <c r="BM144" s="150" t="s">
        <v>436</v>
      </c>
    </row>
    <row r="145" spans="2:65" s="1" customFormat="1" ht="24.15" customHeight="1" x14ac:dyDescent="0.2">
      <c r="B145" s="137"/>
      <c r="C145" s="206" t="s">
        <v>358</v>
      </c>
      <c r="D145" s="206" t="s">
        <v>742</v>
      </c>
      <c r="E145" s="207" t="s">
        <v>3410</v>
      </c>
      <c r="F145" s="208" t="s">
        <v>3411</v>
      </c>
      <c r="G145" s="209" t="s">
        <v>247</v>
      </c>
      <c r="H145" s="210">
        <v>45</v>
      </c>
      <c r="I145" s="211"/>
      <c r="J145" s="212">
        <f t="shared" si="0"/>
        <v>0</v>
      </c>
      <c r="K145" s="213"/>
      <c r="L145" s="214"/>
      <c r="M145" s="215" t="s">
        <v>1</v>
      </c>
      <c r="N145" s="216" t="s">
        <v>38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AR145" s="150" t="s">
        <v>320</v>
      </c>
      <c r="AT145" s="150" t="s">
        <v>742</v>
      </c>
      <c r="AU145" s="150" t="s">
        <v>80</v>
      </c>
      <c r="AY145" s="17" t="s">
        <v>207</v>
      </c>
      <c r="BE145" s="151">
        <f t="shared" si="4"/>
        <v>0</v>
      </c>
      <c r="BF145" s="151">
        <f t="shared" si="5"/>
        <v>0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7" t="s">
        <v>91</v>
      </c>
      <c r="BK145" s="151">
        <f t="shared" si="9"/>
        <v>0</v>
      </c>
      <c r="BL145" s="17" t="s">
        <v>236</v>
      </c>
      <c r="BM145" s="150" t="s">
        <v>451</v>
      </c>
    </row>
    <row r="146" spans="2:65" s="1" customFormat="1" ht="21.75" customHeight="1" x14ac:dyDescent="0.2">
      <c r="B146" s="137"/>
      <c r="C146" s="138" t="s">
        <v>362</v>
      </c>
      <c r="D146" s="138" t="s">
        <v>208</v>
      </c>
      <c r="E146" s="139" t="s">
        <v>2885</v>
      </c>
      <c r="F146" s="140" t="s">
        <v>2886</v>
      </c>
      <c r="G146" s="141" t="s">
        <v>235</v>
      </c>
      <c r="H146" s="142">
        <v>25.2</v>
      </c>
      <c r="I146" s="143"/>
      <c r="J146" s="144">
        <f t="shared" si="0"/>
        <v>0</v>
      </c>
      <c r="K146" s="145"/>
      <c r="L146" s="32"/>
      <c r="M146" s="146" t="s">
        <v>1</v>
      </c>
      <c r="N146" s="147" t="s">
        <v>38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AR146" s="150" t="s">
        <v>236</v>
      </c>
      <c r="AT146" s="150" t="s">
        <v>208</v>
      </c>
      <c r="AU146" s="150" t="s">
        <v>80</v>
      </c>
      <c r="AY146" s="17" t="s">
        <v>207</v>
      </c>
      <c r="BE146" s="151">
        <f t="shared" si="4"/>
        <v>0</v>
      </c>
      <c r="BF146" s="151">
        <f t="shared" si="5"/>
        <v>0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7" t="s">
        <v>91</v>
      </c>
      <c r="BK146" s="151">
        <f t="shared" si="9"/>
        <v>0</v>
      </c>
      <c r="BL146" s="17" t="s">
        <v>236</v>
      </c>
      <c r="BM146" s="150" t="s">
        <v>461</v>
      </c>
    </row>
    <row r="147" spans="2:65" s="1" customFormat="1" ht="24.15" customHeight="1" x14ac:dyDescent="0.2">
      <c r="B147" s="137"/>
      <c r="C147" s="206" t="s">
        <v>366</v>
      </c>
      <c r="D147" s="206" t="s">
        <v>742</v>
      </c>
      <c r="E147" s="207" t="s">
        <v>2887</v>
      </c>
      <c r="F147" s="208" t="s">
        <v>2846</v>
      </c>
      <c r="G147" s="209" t="s">
        <v>269</v>
      </c>
      <c r="H147" s="210">
        <v>2.52</v>
      </c>
      <c r="I147" s="211"/>
      <c r="J147" s="212">
        <f t="shared" si="0"/>
        <v>0</v>
      </c>
      <c r="K147" s="213"/>
      <c r="L147" s="214"/>
      <c r="M147" s="215" t="s">
        <v>1</v>
      </c>
      <c r="N147" s="216" t="s">
        <v>38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AR147" s="150" t="s">
        <v>320</v>
      </c>
      <c r="AT147" s="150" t="s">
        <v>742</v>
      </c>
      <c r="AU147" s="150" t="s">
        <v>80</v>
      </c>
      <c r="AY147" s="17" t="s">
        <v>207</v>
      </c>
      <c r="BE147" s="151">
        <f t="shared" si="4"/>
        <v>0</v>
      </c>
      <c r="BF147" s="151">
        <f t="shared" si="5"/>
        <v>0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7" t="s">
        <v>91</v>
      </c>
      <c r="BK147" s="151">
        <f t="shared" si="9"/>
        <v>0</v>
      </c>
      <c r="BL147" s="17" t="s">
        <v>236</v>
      </c>
      <c r="BM147" s="150" t="s">
        <v>473</v>
      </c>
    </row>
    <row r="148" spans="2:65" s="1" customFormat="1" ht="24.15" customHeight="1" x14ac:dyDescent="0.2">
      <c r="B148" s="137"/>
      <c r="C148" s="138" t="s">
        <v>372</v>
      </c>
      <c r="D148" s="138" t="s">
        <v>208</v>
      </c>
      <c r="E148" s="139" t="s">
        <v>3412</v>
      </c>
      <c r="F148" s="140" t="s">
        <v>3413</v>
      </c>
      <c r="G148" s="141" t="s">
        <v>247</v>
      </c>
      <c r="H148" s="142">
        <v>45</v>
      </c>
      <c r="I148" s="143"/>
      <c r="J148" s="144">
        <f t="shared" si="0"/>
        <v>0</v>
      </c>
      <c r="K148" s="145"/>
      <c r="L148" s="32"/>
      <c r="M148" s="146" t="s">
        <v>1</v>
      </c>
      <c r="N148" s="147" t="s">
        <v>38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AR148" s="150" t="s">
        <v>236</v>
      </c>
      <c r="AT148" s="150" t="s">
        <v>208</v>
      </c>
      <c r="AU148" s="150" t="s">
        <v>80</v>
      </c>
      <c r="AY148" s="17" t="s">
        <v>207</v>
      </c>
      <c r="BE148" s="151">
        <f t="shared" si="4"/>
        <v>0</v>
      </c>
      <c r="BF148" s="151">
        <f t="shared" si="5"/>
        <v>0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7" t="s">
        <v>91</v>
      </c>
      <c r="BK148" s="151">
        <f t="shared" si="9"/>
        <v>0</v>
      </c>
      <c r="BL148" s="17" t="s">
        <v>236</v>
      </c>
      <c r="BM148" s="150" t="s">
        <v>486</v>
      </c>
    </row>
    <row r="149" spans="2:65" s="10" customFormat="1" ht="25.95" customHeight="1" x14ac:dyDescent="0.25">
      <c r="B149" s="127"/>
      <c r="D149" s="128" t="s">
        <v>71</v>
      </c>
      <c r="E149" s="129" t="s">
        <v>2875</v>
      </c>
      <c r="F149" s="129" t="s">
        <v>3414</v>
      </c>
      <c r="I149" s="130"/>
      <c r="J149" s="131">
        <f>BK149</f>
        <v>0</v>
      </c>
      <c r="L149" s="127"/>
      <c r="M149" s="132"/>
      <c r="P149" s="133">
        <f>P150+SUM(P151:P164)+P175</f>
        <v>0</v>
      </c>
      <c r="R149" s="133">
        <f>R150+SUM(R151:R164)+R175</f>
        <v>0</v>
      </c>
      <c r="T149" s="134">
        <f>T150+SUM(T151:T164)+T175</f>
        <v>0</v>
      </c>
      <c r="AR149" s="128" t="s">
        <v>80</v>
      </c>
      <c r="AT149" s="135" t="s">
        <v>71</v>
      </c>
      <c r="AU149" s="135" t="s">
        <v>72</v>
      </c>
      <c r="AY149" s="128" t="s">
        <v>207</v>
      </c>
      <c r="BK149" s="136">
        <f>BK150+SUM(BK151:BK164)+BK175</f>
        <v>0</v>
      </c>
    </row>
    <row r="150" spans="2:65" s="1" customFormat="1" ht="33" customHeight="1" x14ac:dyDescent="0.2">
      <c r="B150" s="137"/>
      <c r="C150" s="138" t="s">
        <v>376</v>
      </c>
      <c r="D150" s="138" t="s">
        <v>208</v>
      </c>
      <c r="E150" s="139" t="s">
        <v>2877</v>
      </c>
      <c r="F150" s="140" t="s">
        <v>2878</v>
      </c>
      <c r="G150" s="141" t="s">
        <v>247</v>
      </c>
      <c r="H150" s="142">
        <v>225</v>
      </c>
      <c r="I150" s="143"/>
      <c r="J150" s="144">
        <f t="shared" ref="J150:J163" si="10">ROUND(I150*H150,2)</f>
        <v>0</v>
      </c>
      <c r="K150" s="145"/>
      <c r="L150" s="32"/>
      <c r="M150" s="146" t="s">
        <v>1</v>
      </c>
      <c r="N150" s="147" t="s">
        <v>38</v>
      </c>
      <c r="P150" s="148">
        <f t="shared" ref="P150:P163" si="11">O150*H150</f>
        <v>0</v>
      </c>
      <c r="Q150" s="148">
        <v>0</v>
      </c>
      <c r="R150" s="148">
        <f t="shared" ref="R150:R163" si="12">Q150*H150</f>
        <v>0</v>
      </c>
      <c r="S150" s="148">
        <v>0</v>
      </c>
      <c r="T150" s="149">
        <f t="shared" ref="T150:T163" si="13">S150*H150</f>
        <v>0</v>
      </c>
      <c r="AR150" s="150" t="s">
        <v>236</v>
      </c>
      <c r="AT150" s="150" t="s">
        <v>208</v>
      </c>
      <c r="AU150" s="150" t="s">
        <v>80</v>
      </c>
      <c r="AY150" s="17" t="s">
        <v>207</v>
      </c>
      <c r="BE150" s="151">
        <f t="shared" ref="BE150:BE163" si="14">IF(N150="základná",J150,0)</f>
        <v>0</v>
      </c>
      <c r="BF150" s="151">
        <f t="shared" ref="BF150:BF163" si="15">IF(N150="znížená",J150,0)</f>
        <v>0</v>
      </c>
      <c r="BG150" s="151">
        <f t="shared" ref="BG150:BG163" si="16">IF(N150="zákl. prenesená",J150,0)</f>
        <v>0</v>
      </c>
      <c r="BH150" s="151">
        <f t="shared" ref="BH150:BH163" si="17">IF(N150="zníž. prenesená",J150,0)</f>
        <v>0</v>
      </c>
      <c r="BI150" s="151">
        <f t="shared" ref="BI150:BI163" si="18">IF(N150="nulová",J150,0)</f>
        <v>0</v>
      </c>
      <c r="BJ150" s="17" t="s">
        <v>91</v>
      </c>
      <c r="BK150" s="151">
        <f t="shared" ref="BK150:BK163" si="19">ROUND(I150*H150,2)</f>
        <v>0</v>
      </c>
      <c r="BL150" s="17" t="s">
        <v>236</v>
      </c>
      <c r="BM150" s="150" t="s">
        <v>496</v>
      </c>
    </row>
    <row r="151" spans="2:65" s="1" customFormat="1" ht="37.799999999999997" customHeight="1" x14ac:dyDescent="0.2">
      <c r="B151" s="137"/>
      <c r="C151" s="138" t="s">
        <v>381</v>
      </c>
      <c r="D151" s="138" t="s">
        <v>208</v>
      </c>
      <c r="E151" s="139" t="s">
        <v>2879</v>
      </c>
      <c r="F151" s="140" t="s">
        <v>2880</v>
      </c>
      <c r="G151" s="141" t="s">
        <v>247</v>
      </c>
      <c r="H151" s="142">
        <v>225</v>
      </c>
      <c r="I151" s="143"/>
      <c r="J151" s="144">
        <f t="shared" si="10"/>
        <v>0</v>
      </c>
      <c r="K151" s="145"/>
      <c r="L151" s="32"/>
      <c r="M151" s="146" t="s">
        <v>1</v>
      </c>
      <c r="N151" s="147" t="s">
        <v>38</v>
      </c>
      <c r="P151" s="148">
        <f t="shared" si="11"/>
        <v>0</v>
      </c>
      <c r="Q151" s="148">
        <v>0</v>
      </c>
      <c r="R151" s="148">
        <f t="shared" si="12"/>
        <v>0</v>
      </c>
      <c r="S151" s="148">
        <v>0</v>
      </c>
      <c r="T151" s="149">
        <f t="shared" si="13"/>
        <v>0</v>
      </c>
      <c r="AR151" s="150" t="s">
        <v>236</v>
      </c>
      <c r="AT151" s="150" t="s">
        <v>208</v>
      </c>
      <c r="AU151" s="150" t="s">
        <v>80</v>
      </c>
      <c r="AY151" s="17" t="s">
        <v>207</v>
      </c>
      <c r="BE151" s="151">
        <f t="shared" si="14"/>
        <v>0</v>
      </c>
      <c r="BF151" s="151">
        <f t="shared" si="15"/>
        <v>0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7" t="s">
        <v>91</v>
      </c>
      <c r="BK151" s="151">
        <f t="shared" si="19"/>
        <v>0</v>
      </c>
      <c r="BL151" s="17" t="s">
        <v>236</v>
      </c>
      <c r="BM151" s="150" t="s">
        <v>507</v>
      </c>
    </row>
    <row r="152" spans="2:65" s="1" customFormat="1" ht="16.5" customHeight="1" x14ac:dyDescent="0.2">
      <c r="B152" s="137"/>
      <c r="C152" s="206" t="s">
        <v>7</v>
      </c>
      <c r="D152" s="206" t="s">
        <v>742</v>
      </c>
      <c r="E152" s="207" t="s">
        <v>2830</v>
      </c>
      <c r="F152" s="208" t="s">
        <v>2831</v>
      </c>
      <c r="G152" s="209" t="s">
        <v>2832</v>
      </c>
      <c r="H152" s="210">
        <v>1125</v>
      </c>
      <c r="I152" s="211"/>
      <c r="J152" s="212">
        <f t="shared" si="10"/>
        <v>0</v>
      </c>
      <c r="K152" s="213"/>
      <c r="L152" s="214"/>
      <c r="M152" s="215" t="s">
        <v>1</v>
      </c>
      <c r="N152" s="216" t="s">
        <v>38</v>
      </c>
      <c r="P152" s="148">
        <f t="shared" si="11"/>
        <v>0</v>
      </c>
      <c r="Q152" s="148">
        <v>0</v>
      </c>
      <c r="R152" s="148">
        <f t="shared" si="12"/>
        <v>0</v>
      </c>
      <c r="S152" s="148">
        <v>0</v>
      </c>
      <c r="T152" s="149">
        <f t="shared" si="13"/>
        <v>0</v>
      </c>
      <c r="AR152" s="150" t="s">
        <v>320</v>
      </c>
      <c r="AT152" s="150" t="s">
        <v>742</v>
      </c>
      <c r="AU152" s="150" t="s">
        <v>80</v>
      </c>
      <c r="AY152" s="17" t="s">
        <v>207</v>
      </c>
      <c r="BE152" s="151">
        <f t="shared" si="14"/>
        <v>0</v>
      </c>
      <c r="BF152" s="151">
        <f t="shared" si="15"/>
        <v>0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7" t="s">
        <v>91</v>
      </c>
      <c r="BK152" s="151">
        <f t="shared" si="19"/>
        <v>0</v>
      </c>
      <c r="BL152" s="17" t="s">
        <v>236</v>
      </c>
      <c r="BM152" s="150" t="s">
        <v>517</v>
      </c>
    </row>
    <row r="153" spans="2:65" s="1" customFormat="1" ht="16.5" customHeight="1" x14ac:dyDescent="0.2">
      <c r="B153" s="137"/>
      <c r="C153" s="206" t="s">
        <v>388</v>
      </c>
      <c r="D153" s="206" t="s">
        <v>742</v>
      </c>
      <c r="E153" s="207" t="s">
        <v>2833</v>
      </c>
      <c r="F153" s="208" t="s">
        <v>2834</v>
      </c>
      <c r="G153" s="209" t="s">
        <v>2832</v>
      </c>
      <c r="H153" s="210">
        <v>675</v>
      </c>
      <c r="I153" s="211"/>
      <c r="J153" s="212">
        <f t="shared" si="10"/>
        <v>0</v>
      </c>
      <c r="K153" s="213"/>
      <c r="L153" s="214"/>
      <c r="M153" s="215" t="s">
        <v>1</v>
      </c>
      <c r="N153" s="216" t="s">
        <v>38</v>
      </c>
      <c r="P153" s="148">
        <f t="shared" si="11"/>
        <v>0</v>
      </c>
      <c r="Q153" s="148">
        <v>0</v>
      </c>
      <c r="R153" s="148">
        <f t="shared" si="12"/>
        <v>0</v>
      </c>
      <c r="S153" s="148">
        <v>0</v>
      </c>
      <c r="T153" s="149">
        <f t="shared" si="13"/>
        <v>0</v>
      </c>
      <c r="AR153" s="150" t="s">
        <v>320</v>
      </c>
      <c r="AT153" s="150" t="s">
        <v>742</v>
      </c>
      <c r="AU153" s="150" t="s">
        <v>80</v>
      </c>
      <c r="AY153" s="17" t="s">
        <v>207</v>
      </c>
      <c r="BE153" s="151">
        <f t="shared" si="14"/>
        <v>0</v>
      </c>
      <c r="BF153" s="151">
        <f t="shared" si="15"/>
        <v>0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7" t="s">
        <v>91</v>
      </c>
      <c r="BK153" s="151">
        <f t="shared" si="19"/>
        <v>0</v>
      </c>
      <c r="BL153" s="17" t="s">
        <v>236</v>
      </c>
      <c r="BM153" s="150" t="s">
        <v>527</v>
      </c>
    </row>
    <row r="154" spans="2:65" s="1" customFormat="1" ht="16.5" customHeight="1" x14ac:dyDescent="0.2">
      <c r="B154" s="137"/>
      <c r="C154" s="206" t="s">
        <v>391</v>
      </c>
      <c r="D154" s="206" t="s">
        <v>742</v>
      </c>
      <c r="E154" s="207" t="s">
        <v>2837</v>
      </c>
      <c r="F154" s="208" t="s">
        <v>2838</v>
      </c>
      <c r="G154" s="209" t="s">
        <v>611</v>
      </c>
      <c r="H154" s="210">
        <v>4.5</v>
      </c>
      <c r="I154" s="211"/>
      <c r="J154" s="212">
        <f t="shared" si="10"/>
        <v>0</v>
      </c>
      <c r="K154" s="213"/>
      <c r="L154" s="214"/>
      <c r="M154" s="215" t="s">
        <v>1</v>
      </c>
      <c r="N154" s="216" t="s">
        <v>38</v>
      </c>
      <c r="P154" s="148">
        <f t="shared" si="11"/>
        <v>0</v>
      </c>
      <c r="Q154" s="148">
        <v>0</v>
      </c>
      <c r="R154" s="148">
        <f t="shared" si="12"/>
        <v>0</v>
      </c>
      <c r="S154" s="148">
        <v>0</v>
      </c>
      <c r="T154" s="149">
        <f t="shared" si="13"/>
        <v>0</v>
      </c>
      <c r="AR154" s="150" t="s">
        <v>320</v>
      </c>
      <c r="AT154" s="150" t="s">
        <v>742</v>
      </c>
      <c r="AU154" s="150" t="s">
        <v>80</v>
      </c>
      <c r="AY154" s="17" t="s">
        <v>207</v>
      </c>
      <c r="BE154" s="151">
        <f t="shared" si="14"/>
        <v>0</v>
      </c>
      <c r="BF154" s="151">
        <f t="shared" si="15"/>
        <v>0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7" t="s">
        <v>91</v>
      </c>
      <c r="BK154" s="151">
        <f t="shared" si="19"/>
        <v>0</v>
      </c>
      <c r="BL154" s="17" t="s">
        <v>236</v>
      </c>
      <c r="BM154" s="150" t="s">
        <v>541</v>
      </c>
    </row>
    <row r="155" spans="2:65" s="1" customFormat="1" ht="21.75" customHeight="1" x14ac:dyDescent="0.2">
      <c r="B155" s="137"/>
      <c r="C155" s="206" t="s">
        <v>396</v>
      </c>
      <c r="D155" s="206" t="s">
        <v>742</v>
      </c>
      <c r="E155" s="207" t="s">
        <v>2835</v>
      </c>
      <c r="F155" s="208" t="s">
        <v>2836</v>
      </c>
      <c r="G155" s="209" t="s">
        <v>247</v>
      </c>
      <c r="H155" s="210">
        <v>225</v>
      </c>
      <c r="I155" s="211"/>
      <c r="J155" s="212">
        <f t="shared" si="10"/>
        <v>0</v>
      </c>
      <c r="K155" s="213"/>
      <c r="L155" s="214"/>
      <c r="M155" s="215" t="s">
        <v>1</v>
      </c>
      <c r="N155" s="216" t="s">
        <v>38</v>
      </c>
      <c r="P155" s="148">
        <f t="shared" si="11"/>
        <v>0</v>
      </c>
      <c r="Q155" s="148">
        <v>0</v>
      </c>
      <c r="R155" s="148">
        <f t="shared" si="12"/>
        <v>0</v>
      </c>
      <c r="S155" s="148">
        <v>0</v>
      </c>
      <c r="T155" s="149">
        <f t="shared" si="13"/>
        <v>0</v>
      </c>
      <c r="AR155" s="150" t="s">
        <v>320</v>
      </c>
      <c r="AT155" s="150" t="s">
        <v>742</v>
      </c>
      <c r="AU155" s="150" t="s">
        <v>80</v>
      </c>
      <c r="AY155" s="17" t="s">
        <v>207</v>
      </c>
      <c r="BE155" s="151">
        <f t="shared" si="14"/>
        <v>0</v>
      </c>
      <c r="BF155" s="151">
        <f t="shared" si="15"/>
        <v>0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7" t="s">
        <v>91</v>
      </c>
      <c r="BK155" s="151">
        <f t="shared" si="19"/>
        <v>0</v>
      </c>
      <c r="BL155" s="17" t="s">
        <v>236</v>
      </c>
      <c r="BM155" s="150" t="s">
        <v>561</v>
      </c>
    </row>
    <row r="156" spans="2:65" s="1" customFormat="1" ht="24.15" customHeight="1" x14ac:dyDescent="0.2">
      <c r="B156" s="137"/>
      <c r="C156" s="138" t="s">
        <v>399</v>
      </c>
      <c r="D156" s="138" t="s">
        <v>208</v>
      </c>
      <c r="E156" s="139" t="s">
        <v>3415</v>
      </c>
      <c r="F156" s="140" t="s">
        <v>3416</v>
      </c>
      <c r="G156" s="141" t="s">
        <v>235</v>
      </c>
      <c r="H156" s="142">
        <v>56.25</v>
      </c>
      <c r="I156" s="143"/>
      <c r="J156" s="144">
        <f t="shared" si="10"/>
        <v>0</v>
      </c>
      <c r="K156" s="145"/>
      <c r="L156" s="32"/>
      <c r="M156" s="146" t="s">
        <v>1</v>
      </c>
      <c r="N156" s="147" t="s">
        <v>38</v>
      </c>
      <c r="P156" s="148">
        <f t="shared" si="11"/>
        <v>0</v>
      </c>
      <c r="Q156" s="148">
        <v>0</v>
      </c>
      <c r="R156" s="148">
        <f t="shared" si="12"/>
        <v>0</v>
      </c>
      <c r="S156" s="148">
        <v>0</v>
      </c>
      <c r="T156" s="149">
        <f t="shared" si="13"/>
        <v>0</v>
      </c>
      <c r="AR156" s="150" t="s">
        <v>236</v>
      </c>
      <c r="AT156" s="150" t="s">
        <v>208</v>
      </c>
      <c r="AU156" s="150" t="s">
        <v>80</v>
      </c>
      <c r="AY156" s="17" t="s">
        <v>207</v>
      </c>
      <c r="BE156" s="151">
        <f t="shared" si="14"/>
        <v>0</v>
      </c>
      <c r="BF156" s="151">
        <f t="shared" si="15"/>
        <v>0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7" t="s">
        <v>91</v>
      </c>
      <c r="BK156" s="151">
        <f t="shared" si="19"/>
        <v>0</v>
      </c>
      <c r="BL156" s="17" t="s">
        <v>236</v>
      </c>
      <c r="BM156" s="150" t="s">
        <v>589</v>
      </c>
    </row>
    <row r="157" spans="2:65" s="1" customFormat="1" ht="24.15" customHeight="1" x14ac:dyDescent="0.2">
      <c r="B157" s="137"/>
      <c r="C157" s="206" t="s">
        <v>404</v>
      </c>
      <c r="D157" s="206" t="s">
        <v>742</v>
      </c>
      <c r="E157" s="207" t="s">
        <v>3417</v>
      </c>
      <c r="F157" s="208" t="s">
        <v>3418</v>
      </c>
      <c r="G157" s="209" t="s">
        <v>247</v>
      </c>
      <c r="H157" s="210">
        <v>225</v>
      </c>
      <c r="I157" s="211"/>
      <c r="J157" s="212">
        <f t="shared" si="10"/>
        <v>0</v>
      </c>
      <c r="K157" s="213"/>
      <c r="L157" s="214"/>
      <c r="M157" s="215" t="s">
        <v>1</v>
      </c>
      <c r="N157" s="216" t="s">
        <v>38</v>
      </c>
      <c r="P157" s="148">
        <f t="shared" si="11"/>
        <v>0</v>
      </c>
      <c r="Q157" s="148">
        <v>0</v>
      </c>
      <c r="R157" s="148">
        <f t="shared" si="12"/>
        <v>0</v>
      </c>
      <c r="S157" s="148">
        <v>0</v>
      </c>
      <c r="T157" s="149">
        <f t="shared" si="13"/>
        <v>0</v>
      </c>
      <c r="AR157" s="150" t="s">
        <v>320</v>
      </c>
      <c r="AT157" s="150" t="s">
        <v>742</v>
      </c>
      <c r="AU157" s="150" t="s">
        <v>80</v>
      </c>
      <c r="AY157" s="17" t="s">
        <v>207</v>
      </c>
      <c r="BE157" s="151">
        <f t="shared" si="14"/>
        <v>0</v>
      </c>
      <c r="BF157" s="151">
        <f t="shared" si="15"/>
        <v>0</v>
      </c>
      <c r="BG157" s="151">
        <f t="shared" si="16"/>
        <v>0</v>
      </c>
      <c r="BH157" s="151">
        <f t="shared" si="17"/>
        <v>0</v>
      </c>
      <c r="BI157" s="151">
        <f t="shared" si="18"/>
        <v>0</v>
      </c>
      <c r="BJ157" s="17" t="s">
        <v>91</v>
      </c>
      <c r="BK157" s="151">
        <f t="shared" si="19"/>
        <v>0</v>
      </c>
      <c r="BL157" s="17" t="s">
        <v>236</v>
      </c>
      <c r="BM157" s="150" t="s">
        <v>599</v>
      </c>
    </row>
    <row r="158" spans="2:65" s="1" customFormat="1" ht="21.75" customHeight="1" x14ac:dyDescent="0.2">
      <c r="B158" s="137"/>
      <c r="C158" s="138" t="s">
        <v>407</v>
      </c>
      <c r="D158" s="138" t="s">
        <v>208</v>
      </c>
      <c r="E158" s="139" t="s">
        <v>2885</v>
      </c>
      <c r="F158" s="140" t="s">
        <v>2886</v>
      </c>
      <c r="G158" s="141" t="s">
        <v>235</v>
      </c>
      <c r="H158" s="142">
        <v>56.25</v>
      </c>
      <c r="I158" s="143"/>
      <c r="J158" s="144">
        <f t="shared" si="10"/>
        <v>0</v>
      </c>
      <c r="K158" s="145"/>
      <c r="L158" s="32"/>
      <c r="M158" s="146" t="s">
        <v>1</v>
      </c>
      <c r="N158" s="147" t="s">
        <v>38</v>
      </c>
      <c r="P158" s="148">
        <f t="shared" si="11"/>
        <v>0</v>
      </c>
      <c r="Q158" s="148">
        <v>0</v>
      </c>
      <c r="R158" s="148">
        <f t="shared" si="12"/>
        <v>0</v>
      </c>
      <c r="S158" s="148">
        <v>0</v>
      </c>
      <c r="T158" s="149">
        <f t="shared" si="13"/>
        <v>0</v>
      </c>
      <c r="AR158" s="150" t="s">
        <v>236</v>
      </c>
      <c r="AT158" s="150" t="s">
        <v>208</v>
      </c>
      <c r="AU158" s="150" t="s">
        <v>80</v>
      </c>
      <c r="AY158" s="17" t="s">
        <v>207</v>
      </c>
      <c r="BE158" s="151">
        <f t="shared" si="14"/>
        <v>0</v>
      </c>
      <c r="BF158" s="151">
        <f t="shared" si="15"/>
        <v>0</v>
      </c>
      <c r="BG158" s="151">
        <f t="shared" si="16"/>
        <v>0</v>
      </c>
      <c r="BH158" s="151">
        <f t="shared" si="17"/>
        <v>0</v>
      </c>
      <c r="BI158" s="151">
        <f t="shared" si="18"/>
        <v>0</v>
      </c>
      <c r="BJ158" s="17" t="s">
        <v>91</v>
      </c>
      <c r="BK158" s="151">
        <f t="shared" si="19"/>
        <v>0</v>
      </c>
      <c r="BL158" s="17" t="s">
        <v>236</v>
      </c>
      <c r="BM158" s="150" t="s">
        <v>608</v>
      </c>
    </row>
    <row r="159" spans="2:65" s="1" customFormat="1" ht="24.15" customHeight="1" x14ac:dyDescent="0.2">
      <c r="B159" s="137"/>
      <c r="C159" s="206" t="s">
        <v>413</v>
      </c>
      <c r="D159" s="206" t="s">
        <v>742</v>
      </c>
      <c r="E159" s="207" t="s">
        <v>2887</v>
      </c>
      <c r="F159" s="208" t="s">
        <v>2846</v>
      </c>
      <c r="G159" s="209" t="s">
        <v>269</v>
      </c>
      <c r="H159" s="210">
        <v>5.625</v>
      </c>
      <c r="I159" s="211"/>
      <c r="J159" s="212">
        <f t="shared" si="10"/>
        <v>0</v>
      </c>
      <c r="K159" s="213"/>
      <c r="L159" s="214"/>
      <c r="M159" s="215" t="s">
        <v>1</v>
      </c>
      <c r="N159" s="216" t="s">
        <v>38</v>
      </c>
      <c r="P159" s="148">
        <f t="shared" si="11"/>
        <v>0</v>
      </c>
      <c r="Q159" s="148">
        <v>0</v>
      </c>
      <c r="R159" s="148">
        <f t="shared" si="12"/>
        <v>0</v>
      </c>
      <c r="S159" s="148">
        <v>0</v>
      </c>
      <c r="T159" s="149">
        <f t="shared" si="13"/>
        <v>0</v>
      </c>
      <c r="AR159" s="150" t="s">
        <v>320</v>
      </c>
      <c r="AT159" s="150" t="s">
        <v>742</v>
      </c>
      <c r="AU159" s="150" t="s">
        <v>80</v>
      </c>
      <c r="AY159" s="17" t="s">
        <v>207</v>
      </c>
      <c r="BE159" s="151">
        <f t="shared" si="14"/>
        <v>0</v>
      </c>
      <c r="BF159" s="151">
        <f t="shared" si="15"/>
        <v>0</v>
      </c>
      <c r="BG159" s="151">
        <f t="shared" si="16"/>
        <v>0</v>
      </c>
      <c r="BH159" s="151">
        <f t="shared" si="17"/>
        <v>0</v>
      </c>
      <c r="BI159" s="151">
        <f t="shared" si="18"/>
        <v>0</v>
      </c>
      <c r="BJ159" s="17" t="s">
        <v>91</v>
      </c>
      <c r="BK159" s="151">
        <f t="shared" si="19"/>
        <v>0</v>
      </c>
      <c r="BL159" s="17" t="s">
        <v>236</v>
      </c>
      <c r="BM159" s="150" t="s">
        <v>617</v>
      </c>
    </row>
    <row r="160" spans="2:65" s="1" customFormat="1" ht="16.5" customHeight="1" x14ac:dyDescent="0.2">
      <c r="B160" s="137"/>
      <c r="C160" s="138" t="s">
        <v>430</v>
      </c>
      <c r="D160" s="138" t="s">
        <v>208</v>
      </c>
      <c r="E160" s="139" t="s">
        <v>3419</v>
      </c>
      <c r="F160" s="140" t="s">
        <v>2848</v>
      </c>
      <c r="G160" s="141" t="s">
        <v>269</v>
      </c>
      <c r="H160" s="142">
        <v>2.25</v>
      </c>
      <c r="I160" s="143"/>
      <c r="J160" s="144">
        <f t="shared" si="10"/>
        <v>0</v>
      </c>
      <c r="K160" s="145"/>
      <c r="L160" s="32"/>
      <c r="M160" s="146" t="s">
        <v>1</v>
      </c>
      <c r="N160" s="147" t="s">
        <v>38</v>
      </c>
      <c r="P160" s="148">
        <f t="shared" si="11"/>
        <v>0</v>
      </c>
      <c r="Q160" s="148">
        <v>0</v>
      </c>
      <c r="R160" s="148">
        <f t="shared" si="12"/>
        <v>0</v>
      </c>
      <c r="S160" s="148">
        <v>0</v>
      </c>
      <c r="T160" s="149">
        <f t="shared" si="13"/>
        <v>0</v>
      </c>
      <c r="AR160" s="150" t="s">
        <v>236</v>
      </c>
      <c r="AT160" s="150" t="s">
        <v>208</v>
      </c>
      <c r="AU160" s="150" t="s">
        <v>80</v>
      </c>
      <c r="AY160" s="17" t="s">
        <v>207</v>
      </c>
      <c r="BE160" s="151">
        <f t="shared" si="14"/>
        <v>0</v>
      </c>
      <c r="BF160" s="151">
        <f t="shared" si="15"/>
        <v>0</v>
      </c>
      <c r="BG160" s="151">
        <f t="shared" si="16"/>
        <v>0</v>
      </c>
      <c r="BH160" s="151">
        <f t="shared" si="17"/>
        <v>0</v>
      </c>
      <c r="BI160" s="151">
        <f t="shared" si="18"/>
        <v>0</v>
      </c>
      <c r="BJ160" s="17" t="s">
        <v>91</v>
      </c>
      <c r="BK160" s="151">
        <f t="shared" si="19"/>
        <v>0</v>
      </c>
      <c r="BL160" s="17" t="s">
        <v>236</v>
      </c>
      <c r="BM160" s="150" t="s">
        <v>232</v>
      </c>
    </row>
    <row r="161" spans="2:65" s="1" customFormat="1" ht="16.5" customHeight="1" x14ac:dyDescent="0.2">
      <c r="B161" s="137"/>
      <c r="C161" s="138" t="s">
        <v>436</v>
      </c>
      <c r="D161" s="138" t="s">
        <v>208</v>
      </c>
      <c r="E161" s="139" t="s">
        <v>2849</v>
      </c>
      <c r="F161" s="140" t="s">
        <v>2850</v>
      </c>
      <c r="G161" s="141" t="s">
        <v>269</v>
      </c>
      <c r="H161" s="142">
        <v>2.25</v>
      </c>
      <c r="I161" s="143"/>
      <c r="J161" s="144">
        <f t="shared" si="10"/>
        <v>0</v>
      </c>
      <c r="K161" s="145"/>
      <c r="L161" s="32"/>
      <c r="M161" s="146" t="s">
        <v>1</v>
      </c>
      <c r="N161" s="147" t="s">
        <v>38</v>
      </c>
      <c r="P161" s="148">
        <f t="shared" si="11"/>
        <v>0</v>
      </c>
      <c r="Q161" s="148">
        <v>0</v>
      </c>
      <c r="R161" s="148">
        <f t="shared" si="12"/>
        <v>0</v>
      </c>
      <c r="S161" s="148">
        <v>0</v>
      </c>
      <c r="T161" s="149">
        <f t="shared" si="13"/>
        <v>0</v>
      </c>
      <c r="AR161" s="150" t="s">
        <v>236</v>
      </c>
      <c r="AT161" s="150" t="s">
        <v>208</v>
      </c>
      <c r="AU161" s="150" t="s">
        <v>80</v>
      </c>
      <c r="AY161" s="17" t="s">
        <v>207</v>
      </c>
      <c r="BE161" s="151">
        <f t="shared" si="14"/>
        <v>0</v>
      </c>
      <c r="BF161" s="151">
        <f t="shared" si="15"/>
        <v>0</v>
      </c>
      <c r="BG161" s="151">
        <f t="shared" si="16"/>
        <v>0</v>
      </c>
      <c r="BH161" s="151">
        <f t="shared" si="17"/>
        <v>0</v>
      </c>
      <c r="BI161" s="151">
        <f t="shared" si="18"/>
        <v>0</v>
      </c>
      <c r="BJ161" s="17" t="s">
        <v>91</v>
      </c>
      <c r="BK161" s="151">
        <f t="shared" si="19"/>
        <v>0</v>
      </c>
      <c r="BL161" s="17" t="s">
        <v>236</v>
      </c>
      <c r="BM161" s="150" t="s">
        <v>251</v>
      </c>
    </row>
    <row r="162" spans="2:65" s="1" customFormat="1" ht="16.5" customHeight="1" x14ac:dyDescent="0.2">
      <c r="B162" s="137"/>
      <c r="C162" s="206" t="s">
        <v>442</v>
      </c>
      <c r="D162" s="206" t="s">
        <v>742</v>
      </c>
      <c r="E162" s="207" t="s">
        <v>2851</v>
      </c>
      <c r="F162" s="208" t="s">
        <v>2852</v>
      </c>
      <c r="G162" s="209" t="s">
        <v>269</v>
      </c>
      <c r="H162" s="210">
        <v>2.25</v>
      </c>
      <c r="I162" s="211"/>
      <c r="J162" s="212">
        <f t="shared" si="10"/>
        <v>0</v>
      </c>
      <c r="K162" s="213"/>
      <c r="L162" s="214"/>
      <c r="M162" s="215" t="s">
        <v>1</v>
      </c>
      <c r="N162" s="216" t="s">
        <v>38</v>
      </c>
      <c r="P162" s="148">
        <f t="shared" si="11"/>
        <v>0</v>
      </c>
      <c r="Q162" s="148">
        <v>0</v>
      </c>
      <c r="R162" s="148">
        <f t="shared" si="12"/>
        <v>0</v>
      </c>
      <c r="S162" s="148">
        <v>0</v>
      </c>
      <c r="T162" s="149">
        <f t="shared" si="13"/>
        <v>0</v>
      </c>
      <c r="AR162" s="150" t="s">
        <v>320</v>
      </c>
      <c r="AT162" s="150" t="s">
        <v>742</v>
      </c>
      <c r="AU162" s="150" t="s">
        <v>80</v>
      </c>
      <c r="AY162" s="17" t="s">
        <v>207</v>
      </c>
      <c r="BE162" s="151">
        <f t="shared" si="14"/>
        <v>0</v>
      </c>
      <c r="BF162" s="151">
        <f t="shared" si="15"/>
        <v>0</v>
      </c>
      <c r="BG162" s="151">
        <f t="shared" si="16"/>
        <v>0</v>
      </c>
      <c r="BH162" s="151">
        <f t="shared" si="17"/>
        <v>0</v>
      </c>
      <c r="BI162" s="151">
        <f t="shared" si="18"/>
        <v>0</v>
      </c>
      <c r="BJ162" s="17" t="s">
        <v>91</v>
      </c>
      <c r="BK162" s="151">
        <f t="shared" si="19"/>
        <v>0</v>
      </c>
      <c r="BL162" s="17" t="s">
        <v>236</v>
      </c>
      <c r="BM162" s="150" t="s">
        <v>262</v>
      </c>
    </row>
    <row r="163" spans="2:65" s="1" customFormat="1" ht="24.15" customHeight="1" x14ac:dyDescent="0.2">
      <c r="B163" s="137"/>
      <c r="C163" s="138" t="s">
        <v>451</v>
      </c>
      <c r="D163" s="138" t="s">
        <v>208</v>
      </c>
      <c r="E163" s="139" t="s">
        <v>2853</v>
      </c>
      <c r="F163" s="140" t="s">
        <v>2854</v>
      </c>
      <c r="G163" s="141" t="s">
        <v>469</v>
      </c>
      <c r="H163" s="142">
        <v>11.895</v>
      </c>
      <c r="I163" s="143"/>
      <c r="J163" s="144">
        <f t="shared" si="10"/>
        <v>0</v>
      </c>
      <c r="K163" s="145"/>
      <c r="L163" s="32"/>
      <c r="M163" s="146" t="s">
        <v>1</v>
      </c>
      <c r="N163" s="147" t="s">
        <v>38</v>
      </c>
      <c r="P163" s="148">
        <f t="shared" si="11"/>
        <v>0</v>
      </c>
      <c r="Q163" s="148">
        <v>0</v>
      </c>
      <c r="R163" s="148">
        <f t="shared" si="12"/>
        <v>0</v>
      </c>
      <c r="S163" s="148">
        <v>0</v>
      </c>
      <c r="T163" s="149">
        <f t="shared" si="13"/>
        <v>0</v>
      </c>
      <c r="AR163" s="150" t="s">
        <v>236</v>
      </c>
      <c r="AT163" s="150" t="s">
        <v>208</v>
      </c>
      <c r="AU163" s="150" t="s">
        <v>80</v>
      </c>
      <c r="AY163" s="17" t="s">
        <v>207</v>
      </c>
      <c r="BE163" s="151">
        <f t="shared" si="14"/>
        <v>0</v>
      </c>
      <c r="BF163" s="151">
        <f t="shared" si="15"/>
        <v>0</v>
      </c>
      <c r="BG163" s="151">
        <f t="shared" si="16"/>
        <v>0</v>
      </c>
      <c r="BH163" s="151">
        <f t="shared" si="17"/>
        <v>0</v>
      </c>
      <c r="BI163" s="151">
        <f t="shared" si="18"/>
        <v>0</v>
      </c>
      <c r="BJ163" s="17" t="s">
        <v>91</v>
      </c>
      <c r="BK163" s="151">
        <f t="shared" si="19"/>
        <v>0</v>
      </c>
      <c r="BL163" s="17" t="s">
        <v>236</v>
      </c>
      <c r="BM163" s="150" t="s">
        <v>281</v>
      </c>
    </row>
    <row r="164" spans="2:65" s="10" customFormat="1" ht="22.8" customHeight="1" x14ac:dyDescent="0.25">
      <c r="B164" s="127"/>
      <c r="D164" s="128" t="s">
        <v>71</v>
      </c>
      <c r="E164" s="170" t="s">
        <v>3420</v>
      </c>
      <c r="F164" s="170" t="s">
        <v>3421</v>
      </c>
      <c r="I164" s="130"/>
      <c r="J164" s="171">
        <f>BK164</f>
        <v>0</v>
      </c>
      <c r="L164" s="127"/>
      <c r="M164" s="132"/>
      <c r="P164" s="133">
        <f>SUM(P165:P174)</f>
        <v>0</v>
      </c>
      <c r="R164" s="133">
        <f>SUM(R165:R174)</f>
        <v>0</v>
      </c>
      <c r="T164" s="134">
        <f>SUM(T165:T174)</f>
        <v>0</v>
      </c>
      <c r="AR164" s="128" t="s">
        <v>80</v>
      </c>
      <c r="AT164" s="135" t="s">
        <v>71</v>
      </c>
      <c r="AU164" s="135" t="s">
        <v>80</v>
      </c>
      <c r="AY164" s="128" t="s">
        <v>207</v>
      </c>
      <c r="BK164" s="136">
        <f>SUM(BK165:BK174)</f>
        <v>0</v>
      </c>
    </row>
    <row r="165" spans="2:65" s="1" customFormat="1" ht="16.5" customHeight="1" x14ac:dyDescent="0.2">
      <c r="B165" s="137"/>
      <c r="C165" s="206" t="s">
        <v>455</v>
      </c>
      <c r="D165" s="206" t="s">
        <v>742</v>
      </c>
      <c r="E165" s="207" t="s">
        <v>3422</v>
      </c>
      <c r="F165" s="208" t="s">
        <v>3423</v>
      </c>
      <c r="G165" s="209" t="s">
        <v>247</v>
      </c>
      <c r="H165" s="210">
        <v>7</v>
      </c>
      <c r="I165" s="211"/>
      <c r="J165" s="212">
        <f t="shared" ref="J165:J174" si="20">ROUND(I165*H165,2)</f>
        <v>0</v>
      </c>
      <c r="K165" s="213"/>
      <c r="L165" s="214"/>
      <c r="M165" s="215" t="s">
        <v>1</v>
      </c>
      <c r="N165" s="216" t="s">
        <v>38</v>
      </c>
      <c r="P165" s="148">
        <f t="shared" ref="P165:P174" si="21">O165*H165</f>
        <v>0</v>
      </c>
      <c r="Q165" s="148">
        <v>0</v>
      </c>
      <c r="R165" s="148">
        <f t="shared" ref="R165:R174" si="22">Q165*H165</f>
        <v>0</v>
      </c>
      <c r="S165" s="148">
        <v>0</v>
      </c>
      <c r="T165" s="149">
        <f t="shared" ref="T165:T174" si="23">S165*H165</f>
        <v>0</v>
      </c>
      <c r="AR165" s="150" t="s">
        <v>320</v>
      </c>
      <c r="AT165" s="150" t="s">
        <v>742</v>
      </c>
      <c r="AU165" s="150" t="s">
        <v>91</v>
      </c>
      <c r="AY165" s="17" t="s">
        <v>207</v>
      </c>
      <c r="BE165" s="151">
        <f t="shared" ref="BE165:BE174" si="24">IF(N165="základná",J165,0)</f>
        <v>0</v>
      </c>
      <c r="BF165" s="151">
        <f t="shared" ref="BF165:BF174" si="25">IF(N165="znížená",J165,0)</f>
        <v>0</v>
      </c>
      <c r="BG165" s="151">
        <f t="shared" ref="BG165:BG174" si="26">IF(N165="zákl. prenesená",J165,0)</f>
        <v>0</v>
      </c>
      <c r="BH165" s="151">
        <f t="shared" ref="BH165:BH174" si="27">IF(N165="zníž. prenesená",J165,0)</f>
        <v>0</v>
      </c>
      <c r="BI165" s="151">
        <f t="shared" ref="BI165:BI174" si="28">IF(N165="nulová",J165,0)</f>
        <v>0</v>
      </c>
      <c r="BJ165" s="17" t="s">
        <v>91</v>
      </c>
      <c r="BK165" s="151">
        <f t="shared" ref="BK165:BK174" si="29">ROUND(I165*H165,2)</f>
        <v>0</v>
      </c>
      <c r="BL165" s="17" t="s">
        <v>236</v>
      </c>
      <c r="BM165" s="150" t="s">
        <v>901</v>
      </c>
    </row>
    <row r="166" spans="2:65" s="1" customFormat="1" ht="16.5" customHeight="1" x14ac:dyDescent="0.2">
      <c r="B166" s="137"/>
      <c r="C166" s="206" t="s">
        <v>461</v>
      </c>
      <c r="D166" s="206" t="s">
        <v>742</v>
      </c>
      <c r="E166" s="207" t="s">
        <v>3424</v>
      </c>
      <c r="F166" s="208" t="s">
        <v>3425</v>
      </c>
      <c r="G166" s="209" t="s">
        <v>247</v>
      </c>
      <c r="H166" s="210">
        <v>4</v>
      </c>
      <c r="I166" s="211"/>
      <c r="J166" s="212">
        <f t="shared" si="20"/>
        <v>0</v>
      </c>
      <c r="K166" s="213"/>
      <c r="L166" s="214"/>
      <c r="M166" s="215" t="s">
        <v>1</v>
      </c>
      <c r="N166" s="216" t="s">
        <v>38</v>
      </c>
      <c r="P166" s="148">
        <f t="shared" si="21"/>
        <v>0</v>
      </c>
      <c r="Q166" s="148">
        <v>0</v>
      </c>
      <c r="R166" s="148">
        <f t="shared" si="22"/>
        <v>0</v>
      </c>
      <c r="S166" s="148">
        <v>0</v>
      </c>
      <c r="T166" s="149">
        <f t="shared" si="23"/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 t="shared" si="24"/>
        <v>0</v>
      </c>
      <c r="BF166" s="151">
        <f t="shared" si="25"/>
        <v>0</v>
      </c>
      <c r="BG166" s="151">
        <f t="shared" si="26"/>
        <v>0</v>
      </c>
      <c r="BH166" s="151">
        <f t="shared" si="27"/>
        <v>0</v>
      </c>
      <c r="BI166" s="151">
        <f t="shared" si="28"/>
        <v>0</v>
      </c>
      <c r="BJ166" s="17" t="s">
        <v>91</v>
      </c>
      <c r="BK166" s="151">
        <f t="shared" si="29"/>
        <v>0</v>
      </c>
      <c r="BL166" s="17" t="s">
        <v>236</v>
      </c>
      <c r="BM166" s="150" t="s">
        <v>908</v>
      </c>
    </row>
    <row r="167" spans="2:65" s="1" customFormat="1" ht="16.5" customHeight="1" x14ac:dyDescent="0.2">
      <c r="B167" s="137"/>
      <c r="C167" s="206" t="s">
        <v>466</v>
      </c>
      <c r="D167" s="206" t="s">
        <v>742</v>
      </c>
      <c r="E167" s="207" t="s">
        <v>3426</v>
      </c>
      <c r="F167" s="208" t="s">
        <v>3427</v>
      </c>
      <c r="G167" s="209" t="s">
        <v>247</v>
      </c>
      <c r="H167" s="210">
        <v>4</v>
      </c>
      <c r="I167" s="211"/>
      <c r="J167" s="212">
        <f t="shared" si="20"/>
        <v>0</v>
      </c>
      <c r="K167" s="213"/>
      <c r="L167" s="214"/>
      <c r="M167" s="215" t="s">
        <v>1</v>
      </c>
      <c r="N167" s="216" t="s">
        <v>38</v>
      </c>
      <c r="P167" s="148">
        <f t="shared" si="21"/>
        <v>0</v>
      </c>
      <c r="Q167" s="148">
        <v>0</v>
      </c>
      <c r="R167" s="148">
        <f t="shared" si="22"/>
        <v>0</v>
      </c>
      <c r="S167" s="148">
        <v>0</v>
      </c>
      <c r="T167" s="149">
        <f t="shared" si="23"/>
        <v>0</v>
      </c>
      <c r="AR167" s="150" t="s">
        <v>320</v>
      </c>
      <c r="AT167" s="150" t="s">
        <v>742</v>
      </c>
      <c r="AU167" s="150" t="s">
        <v>91</v>
      </c>
      <c r="AY167" s="17" t="s">
        <v>207</v>
      </c>
      <c r="BE167" s="151">
        <f t="shared" si="24"/>
        <v>0</v>
      </c>
      <c r="BF167" s="151">
        <f t="shared" si="25"/>
        <v>0</v>
      </c>
      <c r="BG167" s="151">
        <f t="shared" si="26"/>
        <v>0</v>
      </c>
      <c r="BH167" s="151">
        <f t="shared" si="27"/>
        <v>0</v>
      </c>
      <c r="BI167" s="151">
        <f t="shared" si="28"/>
        <v>0</v>
      </c>
      <c r="BJ167" s="17" t="s">
        <v>91</v>
      </c>
      <c r="BK167" s="151">
        <f t="shared" si="29"/>
        <v>0</v>
      </c>
      <c r="BL167" s="17" t="s">
        <v>236</v>
      </c>
      <c r="BM167" s="150" t="s">
        <v>917</v>
      </c>
    </row>
    <row r="168" spans="2:65" s="1" customFormat="1" ht="16.5" customHeight="1" x14ac:dyDescent="0.2">
      <c r="B168" s="137"/>
      <c r="C168" s="206" t="s">
        <v>473</v>
      </c>
      <c r="D168" s="206" t="s">
        <v>742</v>
      </c>
      <c r="E168" s="207" t="s">
        <v>3428</v>
      </c>
      <c r="F168" s="208" t="s">
        <v>3429</v>
      </c>
      <c r="G168" s="209" t="s">
        <v>247</v>
      </c>
      <c r="H168" s="210">
        <v>3</v>
      </c>
      <c r="I168" s="211"/>
      <c r="J168" s="212">
        <f t="shared" si="20"/>
        <v>0</v>
      </c>
      <c r="K168" s="213"/>
      <c r="L168" s="214"/>
      <c r="M168" s="215" t="s">
        <v>1</v>
      </c>
      <c r="N168" s="216" t="s">
        <v>38</v>
      </c>
      <c r="P168" s="148">
        <f t="shared" si="21"/>
        <v>0</v>
      </c>
      <c r="Q168" s="148">
        <v>0</v>
      </c>
      <c r="R168" s="148">
        <f t="shared" si="22"/>
        <v>0</v>
      </c>
      <c r="S168" s="148">
        <v>0</v>
      </c>
      <c r="T168" s="149">
        <f t="shared" si="23"/>
        <v>0</v>
      </c>
      <c r="AR168" s="150" t="s">
        <v>320</v>
      </c>
      <c r="AT168" s="150" t="s">
        <v>742</v>
      </c>
      <c r="AU168" s="150" t="s">
        <v>91</v>
      </c>
      <c r="AY168" s="17" t="s">
        <v>207</v>
      </c>
      <c r="BE168" s="151">
        <f t="shared" si="24"/>
        <v>0</v>
      </c>
      <c r="BF168" s="151">
        <f t="shared" si="25"/>
        <v>0</v>
      </c>
      <c r="BG168" s="151">
        <f t="shared" si="26"/>
        <v>0</v>
      </c>
      <c r="BH168" s="151">
        <f t="shared" si="27"/>
        <v>0</v>
      </c>
      <c r="BI168" s="151">
        <f t="shared" si="28"/>
        <v>0</v>
      </c>
      <c r="BJ168" s="17" t="s">
        <v>91</v>
      </c>
      <c r="BK168" s="151">
        <f t="shared" si="29"/>
        <v>0</v>
      </c>
      <c r="BL168" s="17" t="s">
        <v>236</v>
      </c>
      <c r="BM168" s="150" t="s">
        <v>841</v>
      </c>
    </row>
    <row r="169" spans="2:65" s="1" customFormat="1" ht="16.5" customHeight="1" x14ac:dyDescent="0.2">
      <c r="B169" s="137"/>
      <c r="C169" s="206" t="s">
        <v>479</v>
      </c>
      <c r="D169" s="206" t="s">
        <v>742</v>
      </c>
      <c r="E169" s="207" t="s">
        <v>3430</v>
      </c>
      <c r="F169" s="208" t="s">
        <v>3431</v>
      </c>
      <c r="G169" s="209" t="s">
        <v>247</v>
      </c>
      <c r="H169" s="210">
        <v>4</v>
      </c>
      <c r="I169" s="211"/>
      <c r="J169" s="212">
        <f t="shared" si="20"/>
        <v>0</v>
      </c>
      <c r="K169" s="213"/>
      <c r="L169" s="214"/>
      <c r="M169" s="215" t="s">
        <v>1</v>
      </c>
      <c r="N169" s="216" t="s">
        <v>38</v>
      </c>
      <c r="P169" s="148">
        <f t="shared" si="21"/>
        <v>0</v>
      </c>
      <c r="Q169" s="148">
        <v>0</v>
      </c>
      <c r="R169" s="148">
        <f t="shared" si="22"/>
        <v>0</v>
      </c>
      <c r="S169" s="148">
        <v>0</v>
      </c>
      <c r="T169" s="149">
        <f t="shared" si="23"/>
        <v>0</v>
      </c>
      <c r="AR169" s="150" t="s">
        <v>320</v>
      </c>
      <c r="AT169" s="150" t="s">
        <v>742</v>
      </c>
      <c r="AU169" s="150" t="s">
        <v>91</v>
      </c>
      <c r="AY169" s="17" t="s">
        <v>207</v>
      </c>
      <c r="BE169" s="151">
        <f t="shared" si="24"/>
        <v>0</v>
      </c>
      <c r="BF169" s="151">
        <f t="shared" si="25"/>
        <v>0</v>
      </c>
      <c r="BG169" s="151">
        <f t="shared" si="26"/>
        <v>0</v>
      </c>
      <c r="BH169" s="151">
        <f t="shared" si="27"/>
        <v>0</v>
      </c>
      <c r="BI169" s="151">
        <f t="shared" si="28"/>
        <v>0</v>
      </c>
      <c r="BJ169" s="17" t="s">
        <v>91</v>
      </c>
      <c r="BK169" s="151">
        <f t="shared" si="29"/>
        <v>0</v>
      </c>
      <c r="BL169" s="17" t="s">
        <v>236</v>
      </c>
      <c r="BM169" s="150" t="s">
        <v>837</v>
      </c>
    </row>
    <row r="170" spans="2:65" s="1" customFormat="1" ht="16.5" customHeight="1" x14ac:dyDescent="0.2">
      <c r="B170" s="137"/>
      <c r="C170" s="206" t="s">
        <v>486</v>
      </c>
      <c r="D170" s="206" t="s">
        <v>742</v>
      </c>
      <c r="E170" s="207" t="s">
        <v>3432</v>
      </c>
      <c r="F170" s="208" t="s">
        <v>3433</v>
      </c>
      <c r="G170" s="209" t="s">
        <v>247</v>
      </c>
      <c r="H170" s="210">
        <v>3</v>
      </c>
      <c r="I170" s="211"/>
      <c r="J170" s="212">
        <f t="shared" si="20"/>
        <v>0</v>
      </c>
      <c r="K170" s="213"/>
      <c r="L170" s="214"/>
      <c r="M170" s="215" t="s">
        <v>1</v>
      </c>
      <c r="N170" s="216" t="s">
        <v>38</v>
      </c>
      <c r="P170" s="148">
        <f t="shared" si="21"/>
        <v>0</v>
      </c>
      <c r="Q170" s="148">
        <v>0</v>
      </c>
      <c r="R170" s="148">
        <f t="shared" si="22"/>
        <v>0</v>
      </c>
      <c r="S170" s="148">
        <v>0</v>
      </c>
      <c r="T170" s="149">
        <f t="shared" si="23"/>
        <v>0</v>
      </c>
      <c r="AR170" s="150" t="s">
        <v>320</v>
      </c>
      <c r="AT170" s="150" t="s">
        <v>742</v>
      </c>
      <c r="AU170" s="150" t="s">
        <v>91</v>
      </c>
      <c r="AY170" s="17" t="s">
        <v>207</v>
      </c>
      <c r="BE170" s="151">
        <f t="shared" si="24"/>
        <v>0</v>
      </c>
      <c r="BF170" s="151">
        <f t="shared" si="25"/>
        <v>0</v>
      </c>
      <c r="BG170" s="151">
        <f t="shared" si="26"/>
        <v>0</v>
      </c>
      <c r="BH170" s="151">
        <f t="shared" si="27"/>
        <v>0</v>
      </c>
      <c r="BI170" s="151">
        <f t="shared" si="28"/>
        <v>0</v>
      </c>
      <c r="BJ170" s="17" t="s">
        <v>91</v>
      </c>
      <c r="BK170" s="151">
        <f t="shared" si="29"/>
        <v>0</v>
      </c>
      <c r="BL170" s="17" t="s">
        <v>236</v>
      </c>
      <c r="BM170" s="150" t="s">
        <v>1643</v>
      </c>
    </row>
    <row r="171" spans="2:65" s="1" customFormat="1" ht="16.5" customHeight="1" x14ac:dyDescent="0.2">
      <c r="B171" s="137"/>
      <c r="C171" s="206" t="s">
        <v>491</v>
      </c>
      <c r="D171" s="206" t="s">
        <v>742</v>
      </c>
      <c r="E171" s="207" t="s">
        <v>3434</v>
      </c>
      <c r="F171" s="208" t="s">
        <v>3435</v>
      </c>
      <c r="G171" s="209" t="s">
        <v>247</v>
      </c>
      <c r="H171" s="210">
        <v>3</v>
      </c>
      <c r="I171" s="211"/>
      <c r="J171" s="212">
        <f t="shared" si="20"/>
        <v>0</v>
      </c>
      <c r="K171" s="213"/>
      <c r="L171" s="214"/>
      <c r="M171" s="215" t="s">
        <v>1</v>
      </c>
      <c r="N171" s="216" t="s">
        <v>38</v>
      </c>
      <c r="P171" s="148">
        <f t="shared" si="21"/>
        <v>0</v>
      </c>
      <c r="Q171" s="148">
        <v>0</v>
      </c>
      <c r="R171" s="148">
        <f t="shared" si="22"/>
        <v>0</v>
      </c>
      <c r="S171" s="148">
        <v>0</v>
      </c>
      <c r="T171" s="149">
        <f t="shared" si="23"/>
        <v>0</v>
      </c>
      <c r="AR171" s="150" t="s">
        <v>320</v>
      </c>
      <c r="AT171" s="150" t="s">
        <v>742</v>
      </c>
      <c r="AU171" s="150" t="s">
        <v>91</v>
      </c>
      <c r="AY171" s="17" t="s">
        <v>207</v>
      </c>
      <c r="BE171" s="151">
        <f t="shared" si="24"/>
        <v>0</v>
      </c>
      <c r="BF171" s="151">
        <f t="shared" si="25"/>
        <v>0</v>
      </c>
      <c r="BG171" s="151">
        <f t="shared" si="26"/>
        <v>0</v>
      </c>
      <c r="BH171" s="151">
        <f t="shared" si="27"/>
        <v>0</v>
      </c>
      <c r="BI171" s="151">
        <f t="shared" si="28"/>
        <v>0</v>
      </c>
      <c r="BJ171" s="17" t="s">
        <v>91</v>
      </c>
      <c r="BK171" s="151">
        <f t="shared" si="29"/>
        <v>0</v>
      </c>
      <c r="BL171" s="17" t="s">
        <v>236</v>
      </c>
      <c r="BM171" s="150" t="s">
        <v>1649</v>
      </c>
    </row>
    <row r="172" spans="2:65" s="1" customFormat="1" ht="16.5" customHeight="1" x14ac:dyDescent="0.2">
      <c r="B172" s="137"/>
      <c r="C172" s="206" t="s">
        <v>496</v>
      </c>
      <c r="D172" s="206" t="s">
        <v>742</v>
      </c>
      <c r="E172" s="207" t="s">
        <v>3436</v>
      </c>
      <c r="F172" s="208" t="s">
        <v>3437</v>
      </c>
      <c r="G172" s="209" t="s">
        <v>247</v>
      </c>
      <c r="H172" s="210">
        <v>13</v>
      </c>
      <c r="I172" s="211"/>
      <c r="J172" s="212">
        <f t="shared" si="20"/>
        <v>0</v>
      </c>
      <c r="K172" s="213"/>
      <c r="L172" s="214"/>
      <c r="M172" s="215" t="s">
        <v>1</v>
      </c>
      <c r="N172" s="216" t="s">
        <v>38</v>
      </c>
      <c r="P172" s="148">
        <f t="shared" si="21"/>
        <v>0</v>
      </c>
      <c r="Q172" s="148">
        <v>0</v>
      </c>
      <c r="R172" s="148">
        <f t="shared" si="22"/>
        <v>0</v>
      </c>
      <c r="S172" s="148">
        <v>0</v>
      </c>
      <c r="T172" s="149">
        <f t="shared" si="23"/>
        <v>0</v>
      </c>
      <c r="AR172" s="150" t="s">
        <v>320</v>
      </c>
      <c r="AT172" s="150" t="s">
        <v>742</v>
      </c>
      <c r="AU172" s="150" t="s">
        <v>91</v>
      </c>
      <c r="AY172" s="17" t="s">
        <v>207</v>
      </c>
      <c r="BE172" s="151">
        <f t="shared" si="24"/>
        <v>0</v>
      </c>
      <c r="BF172" s="151">
        <f t="shared" si="25"/>
        <v>0</v>
      </c>
      <c r="BG172" s="151">
        <f t="shared" si="26"/>
        <v>0</v>
      </c>
      <c r="BH172" s="151">
        <f t="shared" si="27"/>
        <v>0</v>
      </c>
      <c r="BI172" s="151">
        <f t="shared" si="28"/>
        <v>0</v>
      </c>
      <c r="BJ172" s="17" t="s">
        <v>91</v>
      </c>
      <c r="BK172" s="151">
        <f t="shared" si="29"/>
        <v>0</v>
      </c>
      <c r="BL172" s="17" t="s">
        <v>236</v>
      </c>
      <c r="BM172" s="150" t="s">
        <v>1657</v>
      </c>
    </row>
    <row r="173" spans="2:65" s="1" customFormat="1" ht="16.5" customHeight="1" x14ac:dyDescent="0.2">
      <c r="B173" s="137"/>
      <c r="C173" s="206" t="s">
        <v>499</v>
      </c>
      <c r="D173" s="206" t="s">
        <v>742</v>
      </c>
      <c r="E173" s="207" t="s">
        <v>3438</v>
      </c>
      <c r="F173" s="208" t="s">
        <v>3439</v>
      </c>
      <c r="G173" s="209" t="s">
        <v>247</v>
      </c>
      <c r="H173" s="210">
        <v>2</v>
      </c>
      <c r="I173" s="211"/>
      <c r="J173" s="212">
        <f t="shared" si="20"/>
        <v>0</v>
      </c>
      <c r="K173" s="213"/>
      <c r="L173" s="214"/>
      <c r="M173" s="215" t="s">
        <v>1</v>
      </c>
      <c r="N173" s="216" t="s">
        <v>38</v>
      </c>
      <c r="P173" s="148">
        <f t="shared" si="21"/>
        <v>0</v>
      </c>
      <c r="Q173" s="148">
        <v>0</v>
      </c>
      <c r="R173" s="148">
        <f t="shared" si="22"/>
        <v>0</v>
      </c>
      <c r="S173" s="148">
        <v>0</v>
      </c>
      <c r="T173" s="149">
        <f t="shared" si="23"/>
        <v>0</v>
      </c>
      <c r="AR173" s="150" t="s">
        <v>320</v>
      </c>
      <c r="AT173" s="150" t="s">
        <v>742</v>
      </c>
      <c r="AU173" s="150" t="s">
        <v>91</v>
      </c>
      <c r="AY173" s="17" t="s">
        <v>207</v>
      </c>
      <c r="BE173" s="151">
        <f t="shared" si="24"/>
        <v>0</v>
      </c>
      <c r="BF173" s="151">
        <f t="shared" si="25"/>
        <v>0</v>
      </c>
      <c r="BG173" s="151">
        <f t="shared" si="26"/>
        <v>0</v>
      </c>
      <c r="BH173" s="151">
        <f t="shared" si="27"/>
        <v>0</v>
      </c>
      <c r="BI173" s="151">
        <f t="shared" si="28"/>
        <v>0</v>
      </c>
      <c r="BJ173" s="17" t="s">
        <v>91</v>
      </c>
      <c r="BK173" s="151">
        <f t="shared" si="29"/>
        <v>0</v>
      </c>
      <c r="BL173" s="17" t="s">
        <v>236</v>
      </c>
      <c r="BM173" s="150" t="s">
        <v>1662</v>
      </c>
    </row>
    <row r="174" spans="2:65" s="1" customFormat="1" ht="16.5" customHeight="1" x14ac:dyDescent="0.2">
      <c r="B174" s="137"/>
      <c r="C174" s="206" t="s">
        <v>507</v>
      </c>
      <c r="D174" s="206" t="s">
        <v>742</v>
      </c>
      <c r="E174" s="207" t="s">
        <v>3440</v>
      </c>
      <c r="F174" s="208" t="s">
        <v>3441</v>
      </c>
      <c r="G174" s="209" t="s">
        <v>247</v>
      </c>
      <c r="H174" s="210">
        <v>2</v>
      </c>
      <c r="I174" s="211"/>
      <c r="J174" s="212">
        <f t="shared" si="20"/>
        <v>0</v>
      </c>
      <c r="K174" s="213"/>
      <c r="L174" s="214"/>
      <c r="M174" s="215" t="s">
        <v>1</v>
      </c>
      <c r="N174" s="216" t="s">
        <v>38</v>
      </c>
      <c r="P174" s="148">
        <f t="shared" si="21"/>
        <v>0</v>
      </c>
      <c r="Q174" s="148">
        <v>0</v>
      </c>
      <c r="R174" s="148">
        <f t="shared" si="22"/>
        <v>0</v>
      </c>
      <c r="S174" s="148">
        <v>0</v>
      </c>
      <c r="T174" s="149">
        <f t="shared" si="23"/>
        <v>0</v>
      </c>
      <c r="AR174" s="150" t="s">
        <v>320</v>
      </c>
      <c r="AT174" s="150" t="s">
        <v>742</v>
      </c>
      <c r="AU174" s="150" t="s">
        <v>91</v>
      </c>
      <c r="AY174" s="17" t="s">
        <v>207</v>
      </c>
      <c r="BE174" s="151">
        <f t="shared" si="24"/>
        <v>0</v>
      </c>
      <c r="BF174" s="151">
        <f t="shared" si="25"/>
        <v>0</v>
      </c>
      <c r="BG174" s="151">
        <f t="shared" si="26"/>
        <v>0</v>
      </c>
      <c r="BH174" s="151">
        <f t="shared" si="27"/>
        <v>0</v>
      </c>
      <c r="BI174" s="151">
        <f t="shared" si="28"/>
        <v>0</v>
      </c>
      <c r="BJ174" s="17" t="s">
        <v>91</v>
      </c>
      <c r="BK174" s="151">
        <f t="shared" si="29"/>
        <v>0</v>
      </c>
      <c r="BL174" s="17" t="s">
        <v>236</v>
      </c>
      <c r="BM174" s="150" t="s">
        <v>1667</v>
      </c>
    </row>
    <row r="175" spans="2:65" s="10" customFormat="1" ht="22.8" customHeight="1" x14ac:dyDescent="0.25">
      <c r="B175" s="127"/>
      <c r="D175" s="128" t="s">
        <v>71</v>
      </c>
      <c r="E175" s="170" t="s">
        <v>3442</v>
      </c>
      <c r="F175" s="170" t="s">
        <v>3443</v>
      </c>
      <c r="I175" s="130"/>
      <c r="J175" s="171">
        <f>BK175</f>
        <v>0</v>
      </c>
      <c r="L175" s="127"/>
      <c r="M175" s="132"/>
      <c r="P175" s="133">
        <f>SUM(P176:P183)</f>
        <v>0</v>
      </c>
      <c r="R175" s="133">
        <f>SUM(R176:R183)</f>
        <v>0</v>
      </c>
      <c r="T175" s="134">
        <f>SUM(T176:T183)</f>
        <v>0</v>
      </c>
      <c r="AR175" s="128" t="s">
        <v>80</v>
      </c>
      <c r="AT175" s="135" t="s">
        <v>71</v>
      </c>
      <c r="AU175" s="135" t="s">
        <v>80</v>
      </c>
      <c r="AY175" s="128" t="s">
        <v>207</v>
      </c>
      <c r="BK175" s="136">
        <f>SUM(BK176:BK183)</f>
        <v>0</v>
      </c>
    </row>
    <row r="176" spans="2:65" s="1" customFormat="1" ht="16.5" customHeight="1" x14ac:dyDescent="0.2">
      <c r="B176" s="137"/>
      <c r="C176" s="206" t="s">
        <v>512</v>
      </c>
      <c r="D176" s="206" t="s">
        <v>742</v>
      </c>
      <c r="E176" s="207" t="s">
        <v>3444</v>
      </c>
      <c r="F176" s="208" t="s">
        <v>2866</v>
      </c>
      <c r="G176" s="209" t="s">
        <v>247</v>
      </c>
      <c r="H176" s="210">
        <v>11</v>
      </c>
      <c r="I176" s="211"/>
      <c r="J176" s="212">
        <f t="shared" ref="J176:J183" si="30">ROUND(I176*H176,2)</f>
        <v>0</v>
      </c>
      <c r="K176" s="213"/>
      <c r="L176" s="214"/>
      <c r="M176" s="215" t="s">
        <v>1</v>
      </c>
      <c r="N176" s="216" t="s">
        <v>38</v>
      </c>
      <c r="P176" s="148">
        <f t="shared" ref="P176:P183" si="31">O176*H176</f>
        <v>0</v>
      </c>
      <c r="Q176" s="148">
        <v>0</v>
      </c>
      <c r="R176" s="148">
        <f t="shared" ref="R176:R183" si="32">Q176*H176</f>
        <v>0</v>
      </c>
      <c r="S176" s="148">
        <v>0</v>
      </c>
      <c r="T176" s="149">
        <f t="shared" ref="T176:T183" si="33">S176*H176</f>
        <v>0</v>
      </c>
      <c r="AR176" s="150" t="s">
        <v>320</v>
      </c>
      <c r="AT176" s="150" t="s">
        <v>742</v>
      </c>
      <c r="AU176" s="150" t="s">
        <v>91</v>
      </c>
      <c r="AY176" s="17" t="s">
        <v>207</v>
      </c>
      <c r="BE176" s="151">
        <f t="shared" ref="BE176:BE183" si="34">IF(N176="základná",J176,0)</f>
        <v>0</v>
      </c>
      <c r="BF176" s="151">
        <f t="shared" ref="BF176:BF183" si="35">IF(N176="znížená",J176,0)</f>
        <v>0</v>
      </c>
      <c r="BG176" s="151">
        <f t="shared" ref="BG176:BG183" si="36">IF(N176="zákl. prenesená",J176,0)</f>
        <v>0</v>
      </c>
      <c r="BH176" s="151">
        <f t="shared" ref="BH176:BH183" si="37">IF(N176="zníž. prenesená",J176,0)</f>
        <v>0</v>
      </c>
      <c r="BI176" s="151">
        <f t="shared" ref="BI176:BI183" si="38">IF(N176="nulová",J176,0)</f>
        <v>0</v>
      </c>
      <c r="BJ176" s="17" t="s">
        <v>91</v>
      </c>
      <c r="BK176" s="151">
        <f t="shared" ref="BK176:BK183" si="39">ROUND(I176*H176,2)</f>
        <v>0</v>
      </c>
      <c r="BL176" s="17" t="s">
        <v>236</v>
      </c>
      <c r="BM176" s="150" t="s">
        <v>1676</v>
      </c>
    </row>
    <row r="177" spans="2:65" s="1" customFormat="1" ht="16.5" customHeight="1" x14ac:dyDescent="0.2">
      <c r="B177" s="137"/>
      <c r="C177" s="206" t="s">
        <v>517</v>
      </c>
      <c r="D177" s="206" t="s">
        <v>742</v>
      </c>
      <c r="E177" s="207" t="s">
        <v>3445</v>
      </c>
      <c r="F177" s="208" t="s">
        <v>2864</v>
      </c>
      <c r="G177" s="209" t="s">
        <v>247</v>
      </c>
      <c r="H177" s="210">
        <v>11</v>
      </c>
      <c r="I177" s="211"/>
      <c r="J177" s="212">
        <f t="shared" si="30"/>
        <v>0</v>
      </c>
      <c r="K177" s="213"/>
      <c r="L177" s="214"/>
      <c r="M177" s="215" t="s">
        <v>1</v>
      </c>
      <c r="N177" s="216" t="s">
        <v>38</v>
      </c>
      <c r="P177" s="148">
        <f t="shared" si="31"/>
        <v>0</v>
      </c>
      <c r="Q177" s="148">
        <v>0</v>
      </c>
      <c r="R177" s="148">
        <f t="shared" si="32"/>
        <v>0</v>
      </c>
      <c r="S177" s="148">
        <v>0</v>
      </c>
      <c r="T177" s="149">
        <f t="shared" si="33"/>
        <v>0</v>
      </c>
      <c r="AR177" s="150" t="s">
        <v>320</v>
      </c>
      <c r="AT177" s="150" t="s">
        <v>742</v>
      </c>
      <c r="AU177" s="150" t="s">
        <v>91</v>
      </c>
      <c r="AY177" s="17" t="s">
        <v>207</v>
      </c>
      <c r="BE177" s="151">
        <f t="shared" si="34"/>
        <v>0</v>
      </c>
      <c r="BF177" s="151">
        <f t="shared" si="35"/>
        <v>0</v>
      </c>
      <c r="BG177" s="151">
        <f t="shared" si="36"/>
        <v>0</v>
      </c>
      <c r="BH177" s="151">
        <f t="shared" si="37"/>
        <v>0</v>
      </c>
      <c r="BI177" s="151">
        <f t="shared" si="38"/>
        <v>0</v>
      </c>
      <c r="BJ177" s="17" t="s">
        <v>91</v>
      </c>
      <c r="BK177" s="151">
        <f t="shared" si="39"/>
        <v>0</v>
      </c>
      <c r="BL177" s="17" t="s">
        <v>236</v>
      </c>
      <c r="BM177" s="150" t="s">
        <v>1680</v>
      </c>
    </row>
    <row r="178" spans="2:65" s="1" customFormat="1" ht="16.5" customHeight="1" x14ac:dyDescent="0.2">
      <c r="B178" s="137"/>
      <c r="C178" s="206" t="s">
        <v>523</v>
      </c>
      <c r="D178" s="206" t="s">
        <v>742</v>
      </c>
      <c r="E178" s="207" t="s">
        <v>3446</v>
      </c>
      <c r="F178" s="208" t="s">
        <v>2862</v>
      </c>
      <c r="G178" s="209" t="s">
        <v>247</v>
      </c>
      <c r="H178" s="210">
        <v>11</v>
      </c>
      <c r="I178" s="211"/>
      <c r="J178" s="212">
        <f t="shared" si="30"/>
        <v>0</v>
      </c>
      <c r="K178" s="213"/>
      <c r="L178" s="214"/>
      <c r="M178" s="215" t="s">
        <v>1</v>
      </c>
      <c r="N178" s="216" t="s">
        <v>38</v>
      </c>
      <c r="P178" s="148">
        <f t="shared" si="31"/>
        <v>0</v>
      </c>
      <c r="Q178" s="148">
        <v>0</v>
      </c>
      <c r="R178" s="148">
        <f t="shared" si="32"/>
        <v>0</v>
      </c>
      <c r="S178" s="148">
        <v>0</v>
      </c>
      <c r="T178" s="149">
        <f t="shared" si="33"/>
        <v>0</v>
      </c>
      <c r="AR178" s="150" t="s">
        <v>320</v>
      </c>
      <c r="AT178" s="150" t="s">
        <v>742</v>
      </c>
      <c r="AU178" s="150" t="s">
        <v>91</v>
      </c>
      <c r="AY178" s="17" t="s">
        <v>207</v>
      </c>
      <c r="BE178" s="151">
        <f t="shared" si="34"/>
        <v>0</v>
      </c>
      <c r="BF178" s="151">
        <f t="shared" si="35"/>
        <v>0</v>
      </c>
      <c r="BG178" s="151">
        <f t="shared" si="36"/>
        <v>0</v>
      </c>
      <c r="BH178" s="151">
        <f t="shared" si="37"/>
        <v>0</v>
      </c>
      <c r="BI178" s="151">
        <f t="shared" si="38"/>
        <v>0</v>
      </c>
      <c r="BJ178" s="17" t="s">
        <v>91</v>
      </c>
      <c r="BK178" s="151">
        <f t="shared" si="39"/>
        <v>0</v>
      </c>
      <c r="BL178" s="17" t="s">
        <v>236</v>
      </c>
      <c r="BM178" s="150" t="s">
        <v>1686</v>
      </c>
    </row>
    <row r="179" spans="2:65" s="1" customFormat="1" ht="16.5" customHeight="1" x14ac:dyDescent="0.2">
      <c r="B179" s="137"/>
      <c r="C179" s="206" t="s">
        <v>527</v>
      </c>
      <c r="D179" s="206" t="s">
        <v>742</v>
      </c>
      <c r="E179" s="207" t="s">
        <v>3447</v>
      </c>
      <c r="F179" s="208" t="s">
        <v>2872</v>
      </c>
      <c r="G179" s="209" t="s">
        <v>247</v>
      </c>
      <c r="H179" s="210">
        <v>34</v>
      </c>
      <c r="I179" s="211"/>
      <c r="J179" s="212">
        <f t="shared" si="30"/>
        <v>0</v>
      </c>
      <c r="K179" s="213"/>
      <c r="L179" s="214"/>
      <c r="M179" s="215" t="s">
        <v>1</v>
      </c>
      <c r="N179" s="216" t="s">
        <v>38</v>
      </c>
      <c r="P179" s="148">
        <f t="shared" si="31"/>
        <v>0</v>
      </c>
      <c r="Q179" s="148">
        <v>0</v>
      </c>
      <c r="R179" s="148">
        <f t="shared" si="32"/>
        <v>0</v>
      </c>
      <c r="S179" s="148">
        <v>0</v>
      </c>
      <c r="T179" s="149">
        <f t="shared" si="33"/>
        <v>0</v>
      </c>
      <c r="AR179" s="150" t="s">
        <v>320</v>
      </c>
      <c r="AT179" s="150" t="s">
        <v>742</v>
      </c>
      <c r="AU179" s="150" t="s">
        <v>91</v>
      </c>
      <c r="AY179" s="17" t="s">
        <v>207</v>
      </c>
      <c r="BE179" s="151">
        <f t="shared" si="34"/>
        <v>0</v>
      </c>
      <c r="BF179" s="151">
        <f t="shared" si="35"/>
        <v>0</v>
      </c>
      <c r="BG179" s="151">
        <f t="shared" si="36"/>
        <v>0</v>
      </c>
      <c r="BH179" s="151">
        <f t="shared" si="37"/>
        <v>0</v>
      </c>
      <c r="BI179" s="151">
        <f t="shared" si="38"/>
        <v>0</v>
      </c>
      <c r="BJ179" s="17" t="s">
        <v>91</v>
      </c>
      <c r="BK179" s="151">
        <f t="shared" si="39"/>
        <v>0</v>
      </c>
      <c r="BL179" s="17" t="s">
        <v>236</v>
      </c>
      <c r="BM179" s="150" t="s">
        <v>1694</v>
      </c>
    </row>
    <row r="180" spans="2:65" s="1" customFormat="1" ht="16.5" customHeight="1" x14ac:dyDescent="0.2">
      <c r="B180" s="137"/>
      <c r="C180" s="206" t="s">
        <v>535</v>
      </c>
      <c r="D180" s="206" t="s">
        <v>742</v>
      </c>
      <c r="E180" s="207" t="s">
        <v>3448</v>
      </c>
      <c r="F180" s="208" t="s">
        <v>2858</v>
      </c>
      <c r="G180" s="209" t="s">
        <v>247</v>
      </c>
      <c r="H180" s="210">
        <v>56</v>
      </c>
      <c r="I180" s="211"/>
      <c r="J180" s="212">
        <f t="shared" si="30"/>
        <v>0</v>
      </c>
      <c r="K180" s="213"/>
      <c r="L180" s="214"/>
      <c r="M180" s="215" t="s">
        <v>1</v>
      </c>
      <c r="N180" s="216" t="s">
        <v>38</v>
      </c>
      <c r="P180" s="148">
        <f t="shared" si="31"/>
        <v>0</v>
      </c>
      <c r="Q180" s="148">
        <v>0</v>
      </c>
      <c r="R180" s="148">
        <f t="shared" si="32"/>
        <v>0</v>
      </c>
      <c r="S180" s="148">
        <v>0</v>
      </c>
      <c r="T180" s="149">
        <f t="shared" si="33"/>
        <v>0</v>
      </c>
      <c r="AR180" s="150" t="s">
        <v>320</v>
      </c>
      <c r="AT180" s="150" t="s">
        <v>742</v>
      </c>
      <c r="AU180" s="150" t="s">
        <v>91</v>
      </c>
      <c r="AY180" s="17" t="s">
        <v>207</v>
      </c>
      <c r="BE180" s="151">
        <f t="shared" si="34"/>
        <v>0</v>
      </c>
      <c r="BF180" s="151">
        <f t="shared" si="35"/>
        <v>0</v>
      </c>
      <c r="BG180" s="151">
        <f t="shared" si="36"/>
        <v>0</v>
      </c>
      <c r="BH180" s="151">
        <f t="shared" si="37"/>
        <v>0</v>
      </c>
      <c r="BI180" s="151">
        <f t="shared" si="38"/>
        <v>0</v>
      </c>
      <c r="BJ180" s="17" t="s">
        <v>91</v>
      </c>
      <c r="BK180" s="151">
        <f t="shared" si="39"/>
        <v>0</v>
      </c>
      <c r="BL180" s="17" t="s">
        <v>236</v>
      </c>
      <c r="BM180" s="150" t="s">
        <v>1702</v>
      </c>
    </row>
    <row r="181" spans="2:65" s="1" customFormat="1" ht="16.5" customHeight="1" x14ac:dyDescent="0.2">
      <c r="B181" s="137"/>
      <c r="C181" s="206" t="s">
        <v>541</v>
      </c>
      <c r="D181" s="206" t="s">
        <v>742</v>
      </c>
      <c r="E181" s="207" t="s">
        <v>3449</v>
      </c>
      <c r="F181" s="208" t="s">
        <v>2860</v>
      </c>
      <c r="G181" s="209" t="s">
        <v>247</v>
      </c>
      <c r="H181" s="210">
        <v>11</v>
      </c>
      <c r="I181" s="211"/>
      <c r="J181" s="212">
        <f t="shared" si="30"/>
        <v>0</v>
      </c>
      <c r="K181" s="213"/>
      <c r="L181" s="214"/>
      <c r="M181" s="215" t="s">
        <v>1</v>
      </c>
      <c r="N181" s="216" t="s">
        <v>38</v>
      </c>
      <c r="P181" s="148">
        <f t="shared" si="31"/>
        <v>0</v>
      </c>
      <c r="Q181" s="148">
        <v>0</v>
      </c>
      <c r="R181" s="148">
        <f t="shared" si="32"/>
        <v>0</v>
      </c>
      <c r="S181" s="148">
        <v>0</v>
      </c>
      <c r="T181" s="149">
        <f t="shared" si="33"/>
        <v>0</v>
      </c>
      <c r="AR181" s="150" t="s">
        <v>320</v>
      </c>
      <c r="AT181" s="150" t="s">
        <v>742</v>
      </c>
      <c r="AU181" s="150" t="s">
        <v>91</v>
      </c>
      <c r="AY181" s="17" t="s">
        <v>207</v>
      </c>
      <c r="BE181" s="151">
        <f t="shared" si="34"/>
        <v>0</v>
      </c>
      <c r="BF181" s="151">
        <f t="shared" si="35"/>
        <v>0</v>
      </c>
      <c r="BG181" s="151">
        <f t="shared" si="36"/>
        <v>0</v>
      </c>
      <c r="BH181" s="151">
        <f t="shared" si="37"/>
        <v>0</v>
      </c>
      <c r="BI181" s="151">
        <f t="shared" si="38"/>
        <v>0</v>
      </c>
      <c r="BJ181" s="17" t="s">
        <v>91</v>
      </c>
      <c r="BK181" s="151">
        <f t="shared" si="39"/>
        <v>0</v>
      </c>
      <c r="BL181" s="17" t="s">
        <v>236</v>
      </c>
      <c r="BM181" s="150" t="s">
        <v>1716</v>
      </c>
    </row>
    <row r="182" spans="2:65" s="1" customFormat="1" ht="16.5" customHeight="1" x14ac:dyDescent="0.2">
      <c r="B182" s="137"/>
      <c r="C182" s="206" t="s">
        <v>547</v>
      </c>
      <c r="D182" s="206" t="s">
        <v>742</v>
      </c>
      <c r="E182" s="207" t="s">
        <v>3450</v>
      </c>
      <c r="F182" s="208" t="s">
        <v>2870</v>
      </c>
      <c r="G182" s="209" t="s">
        <v>247</v>
      </c>
      <c r="H182" s="210">
        <v>56</v>
      </c>
      <c r="I182" s="211"/>
      <c r="J182" s="212">
        <f t="shared" si="30"/>
        <v>0</v>
      </c>
      <c r="K182" s="213"/>
      <c r="L182" s="214"/>
      <c r="M182" s="215" t="s">
        <v>1</v>
      </c>
      <c r="N182" s="216" t="s">
        <v>38</v>
      </c>
      <c r="P182" s="148">
        <f t="shared" si="31"/>
        <v>0</v>
      </c>
      <c r="Q182" s="148">
        <v>0</v>
      </c>
      <c r="R182" s="148">
        <f t="shared" si="32"/>
        <v>0</v>
      </c>
      <c r="S182" s="148">
        <v>0</v>
      </c>
      <c r="T182" s="149">
        <f t="shared" si="33"/>
        <v>0</v>
      </c>
      <c r="AR182" s="150" t="s">
        <v>320</v>
      </c>
      <c r="AT182" s="150" t="s">
        <v>742</v>
      </c>
      <c r="AU182" s="150" t="s">
        <v>91</v>
      </c>
      <c r="AY182" s="17" t="s">
        <v>207</v>
      </c>
      <c r="BE182" s="151">
        <f t="shared" si="34"/>
        <v>0</v>
      </c>
      <c r="BF182" s="151">
        <f t="shared" si="35"/>
        <v>0</v>
      </c>
      <c r="BG182" s="151">
        <f t="shared" si="36"/>
        <v>0</v>
      </c>
      <c r="BH182" s="151">
        <f t="shared" si="37"/>
        <v>0</v>
      </c>
      <c r="BI182" s="151">
        <f t="shared" si="38"/>
        <v>0</v>
      </c>
      <c r="BJ182" s="17" t="s">
        <v>91</v>
      </c>
      <c r="BK182" s="151">
        <f t="shared" si="39"/>
        <v>0</v>
      </c>
      <c r="BL182" s="17" t="s">
        <v>236</v>
      </c>
      <c r="BM182" s="150" t="s">
        <v>1721</v>
      </c>
    </row>
    <row r="183" spans="2:65" s="1" customFormat="1" ht="16.5" customHeight="1" x14ac:dyDescent="0.2">
      <c r="B183" s="137"/>
      <c r="C183" s="206" t="s">
        <v>561</v>
      </c>
      <c r="D183" s="206" t="s">
        <v>742</v>
      </c>
      <c r="E183" s="207" t="s">
        <v>3451</v>
      </c>
      <c r="F183" s="208" t="s">
        <v>2868</v>
      </c>
      <c r="G183" s="209" t="s">
        <v>247</v>
      </c>
      <c r="H183" s="210">
        <v>35</v>
      </c>
      <c r="I183" s="211"/>
      <c r="J183" s="212">
        <f t="shared" si="30"/>
        <v>0</v>
      </c>
      <c r="K183" s="213"/>
      <c r="L183" s="214"/>
      <c r="M183" s="215" t="s">
        <v>1</v>
      </c>
      <c r="N183" s="216" t="s">
        <v>38</v>
      </c>
      <c r="P183" s="148">
        <f t="shared" si="31"/>
        <v>0</v>
      </c>
      <c r="Q183" s="148">
        <v>0</v>
      </c>
      <c r="R183" s="148">
        <f t="shared" si="32"/>
        <v>0</v>
      </c>
      <c r="S183" s="148">
        <v>0</v>
      </c>
      <c r="T183" s="149">
        <f t="shared" si="33"/>
        <v>0</v>
      </c>
      <c r="AR183" s="150" t="s">
        <v>320</v>
      </c>
      <c r="AT183" s="150" t="s">
        <v>742</v>
      </c>
      <c r="AU183" s="150" t="s">
        <v>91</v>
      </c>
      <c r="AY183" s="17" t="s">
        <v>207</v>
      </c>
      <c r="BE183" s="151">
        <f t="shared" si="34"/>
        <v>0</v>
      </c>
      <c r="BF183" s="151">
        <f t="shared" si="35"/>
        <v>0</v>
      </c>
      <c r="BG183" s="151">
        <f t="shared" si="36"/>
        <v>0</v>
      </c>
      <c r="BH183" s="151">
        <f t="shared" si="37"/>
        <v>0</v>
      </c>
      <c r="BI183" s="151">
        <f t="shared" si="38"/>
        <v>0</v>
      </c>
      <c r="BJ183" s="17" t="s">
        <v>91</v>
      </c>
      <c r="BK183" s="151">
        <f t="shared" si="39"/>
        <v>0</v>
      </c>
      <c r="BL183" s="17" t="s">
        <v>236</v>
      </c>
      <c r="BM183" s="150" t="s">
        <v>1727</v>
      </c>
    </row>
    <row r="184" spans="2:65" s="10" customFormat="1" ht="25.95" customHeight="1" x14ac:dyDescent="0.25">
      <c r="B184" s="127"/>
      <c r="D184" s="128" t="s">
        <v>71</v>
      </c>
      <c r="E184" s="129" t="s">
        <v>204</v>
      </c>
      <c r="F184" s="129" t="s">
        <v>205</v>
      </c>
      <c r="I184" s="130"/>
      <c r="J184" s="131">
        <f>BK184</f>
        <v>0</v>
      </c>
      <c r="L184" s="127"/>
      <c r="M184" s="132"/>
      <c r="P184" s="133">
        <f>SUM(P185:P186)</f>
        <v>0</v>
      </c>
      <c r="R184" s="133">
        <f>SUM(R185:R186)</f>
        <v>0</v>
      </c>
      <c r="T184" s="134">
        <f>SUM(T185:T186)</f>
        <v>0</v>
      </c>
      <c r="AR184" s="128" t="s">
        <v>206</v>
      </c>
      <c r="AT184" s="135" t="s">
        <v>71</v>
      </c>
      <c r="AU184" s="135" t="s">
        <v>72</v>
      </c>
      <c r="AY184" s="128" t="s">
        <v>207</v>
      </c>
      <c r="BK184" s="136">
        <f>SUM(BK185:BK186)</f>
        <v>0</v>
      </c>
    </row>
    <row r="185" spans="2:65" s="1" customFormat="1" ht="49.05" customHeight="1" x14ac:dyDescent="0.2">
      <c r="B185" s="137"/>
      <c r="C185" s="138" t="s">
        <v>573</v>
      </c>
      <c r="D185" s="138" t="s">
        <v>208</v>
      </c>
      <c r="E185" s="139" t="s">
        <v>918</v>
      </c>
      <c r="F185" s="140" t="s">
        <v>919</v>
      </c>
      <c r="G185" s="141" t="s">
        <v>211</v>
      </c>
      <c r="H185" s="142">
        <v>1</v>
      </c>
      <c r="I185" s="143"/>
      <c r="J185" s="144">
        <f>ROUND(I185*H185,2)</f>
        <v>0</v>
      </c>
      <c r="K185" s="145"/>
      <c r="L185" s="32"/>
      <c r="M185" s="146" t="s">
        <v>1</v>
      </c>
      <c r="N185" s="147" t="s">
        <v>38</v>
      </c>
      <c r="P185" s="148">
        <f>O185*H185</f>
        <v>0</v>
      </c>
      <c r="Q185" s="148">
        <v>0</v>
      </c>
      <c r="R185" s="148">
        <f>Q185*H185</f>
        <v>0</v>
      </c>
      <c r="S185" s="148">
        <v>0</v>
      </c>
      <c r="T185" s="149">
        <f>S185*H185</f>
        <v>0</v>
      </c>
      <c r="AR185" s="150" t="s">
        <v>212</v>
      </c>
      <c r="AT185" s="150" t="s">
        <v>208</v>
      </c>
      <c r="AU185" s="150" t="s">
        <v>80</v>
      </c>
      <c r="AY185" s="17" t="s">
        <v>207</v>
      </c>
      <c r="BE185" s="151">
        <f>IF(N185="základná",J185,0)</f>
        <v>0</v>
      </c>
      <c r="BF185" s="151">
        <f>IF(N185="znížená",J185,0)</f>
        <v>0</v>
      </c>
      <c r="BG185" s="151">
        <f>IF(N185="zákl. prenesená",J185,0)</f>
        <v>0</v>
      </c>
      <c r="BH185" s="151">
        <f>IF(N185="zníž. prenesená",J185,0)</f>
        <v>0</v>
      </c>
      <c r="BI185" s="151">
        <f>IF(N185="nulová",J185,0)</f>
        <v>0</v>
      </c>
      <c r="BJ185" s="17" t="s">
        <v>91</v>
      </c>
      <c r="BK185" s="151">
        <f>ROUND(I185*H185,2)</f>
        <v>0</v>
      </c>
      <c r="BL185" s="17" t="s">
        <v>212</v>
      </c>
      <c r="BM185" s="150" t="s">
        <v>3458</v>
      </c>
    </row>
    <row r="186" spans="2:65" s="1" customFormat="1" ht="44.25" customHeight="1" x14ac:dyDescent="0.2">
      <c r="B186" s="137"/>
      <c r="C186" s="138" t="s">
        <v>589</v>
      </c>
      <c r="D186" s="138" t="s">
        <v>208</v>
      </c>
      <c r="E186" s="139" t="s">
        <v>621</v>
      </c>
      <c r="F186" s="140" t="s">
        <v>622</v>
      </c>
      <c r="G186" s="141" t="s">
        <v>211</v>
      </c>
      <c r="H186" s="142">
        <v>1</v>
      </c>
      <c r="I186" s="143"/>
      <c r="J186" s="144">
        <f>ROUND(I186*H186,2)</f>
        <v>0</v>
      </c>
      <c r="K186" s="145"/>
      <c r="L186" s="32"/>
      <c r="M186" s="199" t="s">
        <v>1</v>
      </c>
      <c r="N186" s="200" t="s">
        <v>38</v>
      </c>
      <c r="O186" s="201"/>
      <c r="P186" s="202">
        <f>O186*H186</f>
        <v>0</v>
      </c>
      <c r="Q186" s="202">
        <v>0</v>
      </c>
      <c r="R186" s="202">
        <f>Q186*H186</f>
        <v>0</v>
      </c>
      <c r="S186" s="202">
        <v>0</v>
      </c>
      <c r="T186" s="203">
        <f>S186*H186</f>
        <v>0</v>
      </c>
      <c r="AR186" s="150" t="s">
        <v>212</v>
      </c>
      <c r="AT186" s="150" t="s">
        <v>208</v>
      </c>
      <c r="AU186" s="150" t="s">
        <v>80</v>
      </c>
      <c r="AY186" s="17" t="s">
        <v>207</v>
      </c>
      <c r="BE186" s="151">
        <f>IF(N186="základná",J186,0)</f>
        <v>0</v>
      </c>
      <c r="BF186" s="151">
        <f>IF(N186="znížená",J186,0)</f>
        <v>0</v>
      </c>
      <c r="BG186" s="151">
        <f>IF(N186="zákl. prenesená",J186,0)</f>
        <v>0</v>
      </c>
      <c r="BH186" s="151">
        <f>IF(N186="zníž. prenesená",J186,0)</f>
        <v>0</v>
      </c>
      <c r="BI186" s="151">
        <f>IF(N186="nulová",J186,0)</f>
        <v>0</v>
      </c>
      <c r="BJ186" s="17" t="s">
        <v>91</v>
      </c>
      <c r="BK186" s="151">
        <f>ROUND(I186*H186,2)</f>
        <v>0</v>
      </c>
      <c r="BL186" s="17" t="s">
        <v>212</v>
      </c>
      <c r="BM186" s="150" t="s">
        <v>3459</v>
      </c>
    </row>
    <row r="187" spans="2:65" s="1" customFormat="1" ht="6.9" customHeight="1" x14ac:dyDescent="0.2">
      <c r="B187" s="47"/>
      <c r="C187" s="48"/>
      <c r="D187" s="48"/>
      <c r="E187" s="48"/>
      <c r="F187" s="48"/>
      <c r="G187" s="48"/>
      <c r="H187" s="48"/>
      <c r="I187" s="48"/>
      <c r="J187" s="48"/>
      <c r="K187" s="48"/>
      <c r="L187" s="32"/>
    </row>
  </sheetData>
  <autoFilter ref="C125:K186" xr:uid="{00000000-0009-0000-0000-000018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2:BM177"/>
  <sheetViews>
    <sheetView showGridLines="0" topLeftCell="A128" workbookViewId="0">
      <selection activeCell="E147" sqref="E147:H147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173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3460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16.5" customHeight="1" x14ac:dyDescent="0.2">
      <c r="B11" s="32"/>
      <c r="E11" s="239" t="s">
        <v>3461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ROUND(J126,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ROUND((SUM(BE126:BE176)),  2)</f>
        <v>0</v>
      </c>
      <c r="G35" s="100"/>
      <c r="H35" s="100"/>
      <c r="I35" s="101">
        <v>0.23</v>
      </c>
      <c r="J35" s="99">
        <f>ROUND(((SUM(BE126:BE176))*I35),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ROUND((SUM(BF126:BF176)),  2)</f>
        <v>0</v>
      </c>
      <c r="I36" s="102">
        <v>0.23</v>
      </c>
      <c r="J36" s="89">
        <f>ROUND(((SUM(BF126:BF176))*I36),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ROUND((SUM(BG126:BG176)),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ROUND((SUM(BH126:BH176)),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ROUND((SUM(BI126:BI176)),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3460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16.5" customHeight="1" x14ac:dyDescent="0.2">
      <c r="B89" s="32"/>
      <c r="E89" s="239" t="str">
        <f>E11</f>
        <v>SO 2.14.1 - SO 2.14.1  Úsek - MC M02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J126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J128</f>
        <v>0</v>
      </c>
      <c r="L100" s="166"/>
    </row>
    <row r="101" spans="2:47" s="12" customFormat="1" ht="19.95" customHeight="1" x14ac:dyDescent="0.2">
      <c r="B101" s="166"/>
      <c r="D101" s="167" t="s">
        <v>630</v>
      </c>
      <c r="E101" s="168"/>
      <c r="F101" s="168"/>
      <c r="G101" s="168"/>
      <c r="H101" s="168"/>
      <c r="I101" s="168"/>
      <c r="J101" s="169">
        <f>J131</f>
        <v>0</v>
      </c>
      <c r="L101" s="166"/>
    </row>
    <row r="102" spans="2:47" s="12" customFormat="1" ht="19.95" customHeight="1" x14ac:dyDescent="0.2">
      <c r="B102" s="166"/>
      <c r="D102" s="167" t="s">
        <v>226</v>
      </c>
      <c r="E102" s="168"/>
      <c r="F102" s="168"/>
      <c r="G102" s="168"/>
      <c r="H102" s="168"/>
      <c r="I102" s="168"/>
      <c r="J102" s="169">
        <f>J163</f>
        <v>0</v>
      </c>
      <c r="L102" s="166"/>
    </row>
    <row r="103" spans="2:47" s="12" customFormat="1" ht="19.95" customHeight="1" x14ac:dyDescent="0.2">
      <c r="B103" s="166"/>
      <c r="D103" s="167" t="s">
        <v>1423</v>
      </c>
      <c r="E103" s="168"/>
      <c r="F103" s="168"/>
      <c r="G103" s="168"/>
      <c r="H103" s="168"/>
      <c r="I103" s="168"/>
      <c r="J103" s="169">
        <f>J172</f>
        <v>0</v>
      </c>
      <c r="L103" s="166"/>
    </row>
    <row r="104" spans="2:47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J174</f>
        <v>0</v>
      </c>
      <c r="L104" s="114"/>
    </row>
    <row r="105" spans="2:47" s="1" customFormat="1" ht="21.75" customHeight="1" x14ac:dyDescent="0.2">
      <c r="B105" s="32"/>
      <c r="L105" s="32"/>
    </row>
    <row r="106" spans="2:47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" customHeight="1" x14ac:dyDescent="0.2">
      <c r="B111" s="32"/>
      <c r="C111" s="21" t="s">
        <v>192</v>
      </c>
      <c r="L111" s="32"/>
    </row>
    <row r="112" spans="2:47" s="1" customFormat="1" ht="6.9" customHeight="1" x14ac:dyDescent="0.2">
      <c r="B112" s="32"/>
      <c r="L112" s="32"/>
    </row>
    <row r="113" spans="2:63" s="1" customFormat="1" ht="12" customHeight="1" x14ac:dyDescent="0.2">
      <c r="B113" s="32"/>
      <c r="C113" s="27" t="s">
        <v>15</v>
      </c>
      <c r="L113" s="32"/>
    </row>
    <row r="114" spans="2:63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3" ht="12" customHeight="1" x14ac:dyDescent="0.2">
      <c r="B115" s="20"/>
      <c r="C115" s="27" t="s">
        <v>184</v>
      </c>
      <c r="L115" s="20"/>
    </row>
    <row r="116" spans="2:63" s="1" customFormat="1" ht="16.5" customHeight="1" x14ac:dyDescent="0.2">
      <c r="B116" s="32"/>
      <c r="E116" s="243" t="s">
        <v>3460</v>
      </c>
      <c r="F116" s="240"/>
      <c r="G116" s="240"/>
      <c r="H116" s="240"/>
      <c r="L116" s="32"/>
    </row>
    <row r="117" spans="2:63" s="1" customFormat="1" ht="12" customHeight="1" x14ac:dyDescent="0.2">
      <c r="B117" s="32"/>
      <c r="C117" s="27" t="s">
        <v>625</v>
      </c>
      <c r="L117" s="32"/>
    </row>
    <row r="118" spans="2:63" s="1" customFormat="1" ht="16.5" customHeight="1" x14ac:dyDescent="0.2">
      <c r="B118" s="32"/>
      <c r="E118" s="239" t="str">
        <f>E11</f>
        <v>SO 2.14.1 - SO 2.14.1  Úsek - MC M02 8/40 - I. etapa</v>
      </c>
      <c r="F118" s="240"/>
      <c r="G118" s="240"/>
      <c r="H118" s="240"/>
      <c r="L118" s="32"/>
    </row>
    <row r="119" spans="2:63" s="1" customFormat="1" ht="6.9" customHeight="1" x14ac:dyDescent="0.2">
      <c r="B119" s="32"/>
      <c r="L119" s="32"/>
    </row>
    <row r="120" spans="2:63" s="1" customFormat="1" ht="12" customHeight="1" x14ac:dyDescent="0.2">
      <c r="B120" s="32"/>
      <c r="C120" s="27" t="s">
        <v>19</v>
      </c>
      <c r="F120" s="25" t="str">
        <f>F14</f>
        <v xml:space="preserve"> </v>
      </c>
      <c r="I120" s="27" t="s">
        <v>21</v>
      </c>
      <c r="J120" s="55" t="str">
        <f>IF(J14="","",J14)</f>
        <v>31. 7. 2026</v>
      </c>
      <c r="L120" s="32"/>
    </row>
    <row r="121" spans="2:63" s="1" customFormat="1" ht="6.9" customHeight="1" x14ac:dyDescent="0.2">
      <c r="B121" s="32"/>
      <c r="L121" s="32"/>
    </row>
    <row r="122" spans="2:63" s="1" customFormat="1" ht="15.15" customHeight="1" x14ac:dyDescent="0.2">
      <c r="B122" s="32"/>
      <c r="C122" s="27" t="s">
        <v>23</v>
      </c>
      <c r="F122" s="25" t="str">
        <f>E17</f>
        <v xml:space="preserve"> </v>
      </c>
      <c r="I122" s="27" t="s">
        <v>28</v>
      </c>
      <c r="J122" s="30" t="str">
        <f>E23</f>
        <v xml:space="preserve"> </v>
      </c>
      <c r="L122" s="32"/>
    </row>
    <row r="123" spans="2:63" s="1" customFormat="1" ht="15.15" customHeight="1" x14ac:dyDescent="0.2">
      <c r="B123" s="32"/>
      <c r="C123" s="27" t="s">
        <v>26</v>
      </c>
      <c r="F123" s="25" t="str">
        <f>IF(E20="","",E20)</f>
        <v>Vyplň údaj</v>
      </c>
      <c r="I123" s="27" t="s">
        <v>30</v>
      </c>
      <c r="J123" s="30" t="str">
        <f>E26</f>
        <v xml:space="preserve"> </v>
      </c>
      <c r="L123" s="32"/>
    </row>
    <row r="124" spans="2:63" s="1" customFormat="1" ht="10.35" customHeight="1" x14ac:dyDescent="0.2">
      <c r="B124" s="32"/>
      <c r="L124" s="32"/>
    </row>
    <row r="125" spans="2:63" s="9" customFormat="1" ht="29.25" customHeight="1" x14ac:dyDescent="0.2">
      <c r="B125" s="118"/>
      <c r="C125" s="119" t="s">
        <v>193</v>
      </c>
      <c r="D125" s="120" t="s">
        <v>57</v>
      </c>
      <c r="E125" s="120" t="s">
        <v>53</v>
      </c>
      <c r="F125" s="120" t="s">
        <v>54</v>
      </c>
      <c r="G125" s="120" t="s">
        <v>194</v>
      </c>
      <c r="H125" s="120" t="s">
        <v>195</v>
      </c>
      <c r="I125" s="120" t="s">
        <v>196</v>
      </c>
      <c r="J125" s="121" t="s">
        <v>188</v>
      </c>
      <c r="K125" s="122" t="s">
        <v>197</v>
      </c>
      <c r="L125" s="118"/>
      <c r="M125" s="62" t="s">
        <v>1</v>
      </c>
      <c r="N125" s="63" t="s">
        <v>36</v>
      </c>
      <c r="O125" s="63" t="s">
        <v>198</v>
      </c>
      <c r="P125" s="63" t="s">
        <v>199</v>
      </c>
      <c r="Q125" s="63" t="s">
        <v>200</v>
      </c>
      <c r="R125" s="63" t="s">
        <v>201</v>
      </c>
      <c r="S125" s="63" t="s">
        <v>202</v>
      </c>
      <c r="T125" s="64" t="s">
        <v>203</v>
      </c>
    </row>
    <row r="126" spans="2:63" s="1" customFormat="1" ht="22.8" customHeight="1" x14ac:dyDescent="0.3">
      <c r="B126" s="32"/>
      <c r="C126" s="67" t="s">
        <v>189</v>
      </c>
      <c r="J126" s="123">
        <f>BK126</f>
        <v>0</v>
      </c>
      <c r="L126" s="32"/>
      <c r="M126" s="65"/>
      <c r="N126" s="56"/>
      <c r="O126" s="56"/>
      <c r="P126" s="124">
        <f>P127+P174</f>
        <v>0</v>
      </c>
      <c r="Q126" s="56"/>
      <c r="R126" s="124">
        <f>R127+R174</f>
        <v>690.94718999999998</v>
      </c>
      <c r="S126" s="56"/>
      <c r="T126" s="125">
        <f>T127+T174</f>
        <v>0</v>
      </c>
      <c r="AT126" s="17" t="s">
        <v>71</v>
      </c>
      <c r="AU126" s="17" t="s">
        <v>190</v>
      </c>
      <c r="BK126" s="126">
        <f>BK127+BK174</f>
        <v>0</v>
      </c>
    </row>
    <row r="127" spans="2:63" s="10" customFormat="1" ht="25.95" customHeight="1" x14ac:dyDescent="0.25">
      <c r="B127" s="127"/>
      <c r="D127" s="128" t="s">
        <v>71</v>
      </c>
      <c r="E127" s="129" t="s">
        <v>229</v>
      </c>
      <c r="F127" s="129" t="s">
        <v>230</v>
      </c>
      <c r="I127" s="130"/>
      <c r="J127" s="131">
        <f>BK127</f>
        <v>0</v>
      </c>
      <c r="L127" s="127"/>
      <c r="M127" s="132"/>
      <c r="P127" s="133">
        <f>P128+P131+P163+P172</f>
        <v>0</v>
      </c>
      <c r="R127" s="133">
        <f>R128+R131+R163+R172</f>
        <v>690.94718999999998</v>
      </c>
      <c r="T127" s="134">
        <f>T128+T131+T163+T172</f>
        <v>0</v>
      </c>
      <c r="AR127" s="128" t="s">
        <v>80</v>
      </c>
      <c r="AT127" s="135" t="s">
        <v>71</v>
      </c>
      <c r="AU127" s="135" t="s">
        <v>72</v>
      </c>
      <c r="AY127" s="128" t="s">
        <v>207</v>
      </c>
      <c r="BK127" s="136">
        <f>BK128+BK131+BK163+BK172</f>
        <v>0</v>
      </c>
    </row>
    <row r="128" spans="2:63" s="10" customFormat="1" ht="22.8" customHeight="1" x14ac:dyDescent="0.25">
      <c r="B128" s="127"/>
      <c r="D128" s="128" t="s">
        <v>71</v>
      </c>
      <c r="E128" s="170" t="s">
        <v>80</v>
      </c>
      <c r="F128" s="170" t="s">
        <v>231</v>
      </c>
      <c r="I128" s="130"/>
      <c r="J128" s="171">
        <f>BK128</f>
        <v>0</v>
      </c>
      <c r="L128" s="127"/>
      <c r="M128" s="132"/>
      <c r="P128" s="133">
        <f>SUM(P129:P130)</f>
        <v>0</v>
      </c>
      <c r="R128" s="133">
        <f>SUM(R129:R130)</f>
        <v>0</v>
      </c>
      <c r="T128" s="134">
        <f>SUM(T129:T130)</f>
        <v>0</v>
      </c>
      <c r="AR128" s="128" t="s">
        <v>80</v>
      </c>
      <c r="AT128" s="135" t="s">
        <v>71</v>
      </c>
      <c r="AU128" s="135" t="s">
        <v>80</v>
      </c>
      <c r="AY128" s="128" t="s">
        <v>207</v>
      </c>
      <c r="BK128" s="136">
        <f>SUM(BK129:BK130)</f>
        <v>0</v>
      </c>
    </row>
    <row r="129" spans="2:65" s="1" customFormat="1" ht="21.75" customHeight="1" x14ac:dyDescent="0.2">
      <c r="B129" s="137"/>
      <c r="C129" s="138" t="s">
        <v>80</v>
      </c>
      <c r="D129" s="138" t="s">
        <v>208</v>
      </c>
      <c r="E129" s="139" t="s">
        <v>774</v>
      </c>
      <c r="F129" s="140" t="s">
        <v>775</v>
      </c>
      <c r="G129" s="141" t="s">
        <v>235</v>
      </c>
      <c r="H129" s="142">
        <v>647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91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3462</v>
      </c>
    </row>
    <row r="130" spans="2:65" s="11" customFormat="1" x14ac:dyDescent="0.2">
      <c r="B130" s="152"/>
      <c r="D130" s="153" t="s">
        <v>214</v>
      </c>
      <c r="E130" s="154" t="s">
        <v>1</v>
      </c>
      <c r="F130" s="155" t="s">
        <v>3463</v>
      </c>
      <c r="H130" s="156">
        <v>647</v>
      </c>
      <c r="I130" s="157"/>
      <c r="L130" s="152"/>
      <c r="M130" s="158"/>
      <c r="T130" s="159"/>
      <c r="AT130" s="154" t="s">
        <v>214</v>
      </c>
      <c r="AU130" s="154" t="s">
        <v>91</v>
      </c>
      <c r="AV130" s="11" t="s">
        <v>91</v>
      </c>
      <c r="AW130" s="11" t="s">
        <v>29</v>
      </c>
      <c r="AX130" s="11" t="s">
        <v>80</v>
      </c>
      <c r="AY130" s="154" t="s">
        <v>207</v>
      </c>
    </row>
    <row r="131" spans="2:65" s="10" customFormat="1" ht="22.8" customHeight="1" x14ac:dyDescent="0.25">
      <c r="B131" s="127"/>
      <c r="D131" s="128" t="s">
        <v>71</v>
      </c>
      <c r="E131" s="170" t="s">
        <v>206</v>
      </c>
      <c r="F131" s="170" t="s">
        <v>811</v>
      </c>
      <c r="I131" s="130"/>
      <c r="J131" s="171">
        <f>BK131</f>
        <v>0</v>
      </c>
      <c r="L131" s="127"/>
      <c r="M131" s="132"/>
      <c r="P131" s="133">
        <f>SUM(P132:P162)</f>
        <v>0</v>
      </c>
      <c r="R131" s="133">
        <f>SUM(R132:R162)</f>
        <v>566.25892199999998</v>
      </c>
      <c r="T131" s="134">
        <f>SUM(T132:T162)</f>
        <v>0</v>
      </c>
      <c r="AR131" s="128" t="s">
        <v>80</v>
      </c>
      <c r="AT131" s="135" t="s">
        <v>71</v>
      </c>
      <c r="AU131" s="135" t="s">
        <v>80</v>
      </c>
      <c r="AY131" s="128" t="s">
        <v>207</v>
      </c>
      <c r="BK131" s="136">
        <f>SUM(BK132:BK162)</f>
        <v>0</v>
      </c>
    </row>
    <row r="132" spans="2:65" s="1" customFormat="1" ht="24.15" customHeight="1" x14ac:dyDescent="0.2">
      <c r="B132" s="137"/>
      <c r="C132" s="138" t="s">
        <v>7</v>
      </c>
      <c r="D132" s="196" t="s">
        <v>208</v>
      </c>
      <c r="E132" s="227" t="s">
        <v>3464</v>
      </c>
      <c r="F132" s="228" t="s">
        <v>3465</v>
      </c>
      <c r="G132" s="229" t="s">
        <v>235</v>
      </c>
      <c r="H132" s="230">
        <v>10.8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0.39100000000000001</v>
      </c>
      <c r="R132" s="148">
        <f>Q132*H132</f>
        <v>4.2228000000000003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3466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3467</v>
      </c>
      <c r="H133" s="156">
        <v>10.8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4.15" customHeight="1" x14ac:dyDescent="0.2">
      <c r="B134" s="137"/>
      <c r="C134" s="138" t="s">
        <v>275</v>
      </c>
      <c r="D134" s="193" t="s">
        <v>208</v>
      </c>
      <c r="E134" s="139" t="s">
        <v>3464</v>
      </c>
      <c r="F134" s="140" t="s">
        <v>3465</v>
      </c>
      <c r="G134" s="141" t="s">
        <v>235</v>
      </c>
      <c r="H134" s="142">
        <v>30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0.39100000000000001</v>
      </c>
      <c r="R134" s="148">
        <f>Q134*H134</f>
        <v>11.73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3468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3469</v>
      </c>
      <c r="H135" s="156">
        <v>30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24.15" customHeight="1" x14ac:dyDescent="0.2">
      <c r="B136" s="137"/>
      <c r="C136" s="138" t="s">
        <v>236</v>
      </c>
      <c r="D136" s="138" t="s">
        <v>208</v>
      </c>
      <c r="E136" s="139" t="s">
        <v>3470</v>
      </c>
      <c r="F136" s="140" t="s">
        <v>3471</v>
      </c>
      <c r="G136" s="141" t="s">
        <v>235</v>
      </c>
      <c r="H136" s="142">
        <v>647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0.57499999999999996</v>
      </c>
      <c r="R136" s="148">
        <f>Q136*H136</f>
        <v>372.02499999999998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3472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3463</v>
      </c>
      <c r="H137" s="156">
        <v>647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3" customHeight="1" x14ac:dyDescent="0.2">
      <c r="B138" s="137"/>
      <c r="C138" s="138" t="s">
        <v>206</v>
      </c>
      <c r="D138" s="193" t="s">
        <v>208</v>
      </c>
      <c r="E138" s="139" t="s">
        <v>3473</v>
      </c>
      <c r="F138" s="140" t="s">
        <v>3474</v>
      </c>
      <c r="G138" s="141" t="s">
        <v>235</v>
      </c>
      <c r="H138" s="142">
        <v>30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0.28409000000000001</v>
      </c>
      <c r="R138" s="148">
        <f>Q138*H138</f>
        <v>8.5227000000000004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3475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3469</v>
      </c>
      <c r="H139" s="156">
        <v>30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3" customHeight="1" x14ac:dyDescent="0.2">
      <c r="B140" s="137"/>
      <c r="C140" s="138" t="s">
        <v>311</v>
      </c>
      <c r="D140" s="196" t="s">
        <v>208</v>
      </c>
      <c r="E140" s="139" t="s">
        <v>3473</v>
      </c>
      <c r="F140" s="140" t="s">
        <v>3474</v>
      </c>
      <c r="G140" s="141" t="s">
        <v>235</v>
      </c>
      <c r="H140" s="142">
        <v>10.8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0.28409000000000001</v>
      </c>
      <c r="R140" s="148">
        <f>Q140*H140</f>
        <v>3.0681720000000001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3476</v>
      </c>
    </row>
    <row r="141" spans="2:65" s="11" customFormat="1" x14ac:dyDescent="0.2">
      <c r="B141" s="152"/>
      <c r="D141" s="153" t="s">
        <v>214</v>
      </c>
      <c r="E141" s="154" t="s">
        <v>1</v>
      </c>
      <c r="F141" s="155" t="s">
        <v>3467</v>
      </c>
      <c r="H141" s="156">
        <v>10.8</v>
      </c>
      <c r="I141" s="157"/>
      <c r="L141" s="152"/>
      <c r="M141" s="158"/>
      <c r="T141" s="159"/>
      <c r="AT141" s="154" t="s">
        <v>214</v>
      </c>
      <c r="AU141" s="154" t="s">
        <v>91</v>
      </c>
      <c r="AV141" s="11" t="s">
        <v>91</v>
      </c>
      <c r="AW141" s="11" t="s">
        <v>29</v>
      </c>
      <c r="AX141" s="11" t="s">
        <v>80</v>
      </c>
      <c r="AY141" s="154" t="s">
        <v>207</v>
      </c>
    </row>
    <row r="142" spans="2:65" s="1" customFormat="1" ht="33" customHeight="1" x14ac:dyDescent="0.2">
      <c r="B142" s="137"/>
      <c r="C142" s="138" t="s">
        <v>316</v>
      </c>
      <c r="D142" s="138" t="s">
        <v>208</v>
      </c>
      <c r="E142" s="139" t="s">
        <v>3477</v>
      </c>
      <c r="F142" s="140" t="s">
        <v>3478</v>
      </c>
      <c r="G142" s="141" t="s">
        <v>235</v>
      </c>
      <c r="H142" s="142">
        <v>647</v>
      </c>
      <c r="I142" s="143"/>
      <c r="J142" s="144">
        <f>ROUND(I142*H142,2)</f>
        <v>0</v>
      </c>
      <c r="K142" s="145"/>
      <c r="L142" s="32"/>
      <c r="M142" s="146" t="s">
        <v>1</v>
      </c>
      <c r="N142" s="147" t="s">
        <v>38</v>
      </c>
      <c r="P142" s="148">
        <f>O142*H142</f>
        <v>0</v>
      </c>
      <c r="Q142" s="148">
        <v>5.8100000000000001E-3</v>
      </c>
      <c r="R142" s="148">
        <f>Q142*H142</f>
        <v>3.7590699999999999</v>
      </c>
      <c r="S142" s="148">
        <v>0</v>
      </c>
      <c r="T142" s="149">
        <f>S142*H142</f>
        <v>0</v>
      </c>
      <c r="AR142" s="150" t="s">
        <v>236</v>
      </c>
      <c r="AT142" s="150" t="s">
        <v>208</v>
      </c>
      <c r="AU142" s="150" t="s">
        <v>91</v>
      </c>
      <c r="AY142" s="17" t="s">
        <v>207</v>
      </c>
      <c r="BE142" s="151">
        <f>IF(N142="základná",J142,0)</f>
        <v>0</v>
      </c>
      <c r="BF142" s="151">
        <f>IF(N142="znížená",J142,0)</f>
        <v>0</v>
      </c>
      <c r="BG142" s="151">
        <f>IF(N142="zákl. prenesená",J142,0)</f>
        <v>0</v>
      </c>
      <c r="BH142" s="151">
        <f>IF(N142="zníž. prenesená",J142,0)</f>
        <v>0</v>
      </c>
      <c r="BI142" s="151">
        <f>IF(N142="nulová",J142,0)</f>
        <v>0</v>
      </c>
      <c r="BJ142" s="17" t="s">
        <v>91</v>
      </c>
      <c r="BK142" s="151">
        <f>ROUND(I142*H142,2)</f>
        <v>0</v>
      </c>
      <c r="BL142" s="17" t="s">
        <v>236</v>
      </c>
      <c r="BM142" s="150" t="s">
        <v>3479</v>
      </c>
    </row>
    <row r="143" spans="2:65" s="11" customFormat="1" x14ac:dyDescent="0.2">
      <c r="B143" s="152"/>
      <c r="D143" s="153" t="s">
        <v>214</v>
      </c>
      <c r="E143" s="154" t="s">
        <v>1</v>
      </c>
      <c r="F143" s="155" t="s">
        <v>3463</v>
      </c>
      <c r="H143" s="156">
        <v>647</v>
      </c>
      <c r="I143" s="157"/>
      <c r="L143" s="152"/>
      <c r="M143" s="158"/>
      <c r="T143" s="159"/>
      <c r="AT143" s="154" t="s">
        <v>214</v>
      </c>
      <c r="AU143" s="154" t="s">
        <v>91</v>
      </c>
      <c r="AV143" s="11" t="s">
        <v>91</v>
      </c>
      <c r="AW143" s="11" t="s">
        <v>29</v>
      </c>
      <c r="AX143" s="11" t="s">
        <v>80</v>
      </c>
      <c r="AY143" s="154" t="s">
        <v>207</v>
      </c>
    </row>
    <row r="144" spans="2:65" s="1" customFormat="1" ht="33" customHeight="1" x14ac:dyDescent="0.2">
      <c r="B144" s="137"/>
      <c r="C144" s="138" t="s">
        <v>320</v>
      </c>
      <c r="D144" s="138" t="s">
        <v>208</v>
      </c>
      <c r="E144" s="139" t="s">
        <v>832</v>
      </c>
      <c r="F144" s="140" t="s">
        <v>833</v>
      </c>
      <c r="G144" s="141" t="s">
        <v>235</v>
      </c>
      <c r="H144" s="142">
        <v>647</v>
      </c>
      <c r="I144" s="143"/>
      <c r="J144" s="144">
        <f>ROUND(I144*H144,2)</f>
        <v>0</v>
      </c>
      <c r="K144" s="145"/>
      <c r="L144" s="32"/>
      <c r="M144" s="146" t="s">
        <v>1</v>
      </c>
      <c r="N144" s="147" t="s">
        <v>38</v>
      </c>
      <c r="P144" s="148">
        <f>O144*H144</f>
        <v>0</v>
      </c>
      <c r="Q144" s="148">
        <v>5.1000000000000004E-4</v>
      </c>
      <c r="R144" s="148">
        <f>Q144*H144</f>
        <v>0.32997000000000004</v>
      </c>
      <c r="S144" s="148">
        <v>0</v>
      </c>
      <c r="T144" s="149">
        <f>S144*H144</f>
        <v>0</v>
      </c>
      <c r="AR144" s="150" t="s">
        <v>236</v>
      </c>
      <c r="AT144" s="150" t="s">
        <v>208</v>
      </c>
      <c r="AU144" s="150" t="s">
        <v>91</v>
      </c>
      <c r="AY144" s="17" t="s">
        <v>207</v>
      </c>
      <c r="BE144" s="151">
        <f>IF(N144="základná",J144,0)</f>
        <v>0</v>
      </c>
      <c r="BF144" s="151">
        <f>IF(N144="znížená",J144,0)</f>
        <v>0</v>
      </c>
      <c r="BG144" s="151">
        <f>IF(N144="zákl. prenesená",J144,0)</f>
        <v>0</v>
      </c>
      <c r="BH144" s="151">
        <f>IF(N144="zníž. prenesená",J144,0)</f>
        <v>0</v>
      </c>
      <c r="BI144" s="151">
        <f>IF(N144="nulová",J144,0)</f>
        <v>0</v>
      </c>
      <c r="BJ144" s="17" t="s">
        <v>91</v>
      </c>
      <c r="BK144" s="151">
        <f>ROUND(I144*H144,2)</f>
        <v>0</v>
      </c>
      <c r="BL144" s="17" t="s">
        <v>236</v>
      </c>
      <c r="BM144" s="150" t="s">
        <v>3480</v>
      </c>
    </row>
    <row r="145" spans="2:65" s="1" customFormat="1" ht="19.2" x14ac:dyDescent="0.2">
      <c r="B145" s="32"/>
      <c r="D145" s="153" t="s">
        <v>220</v>
      </c>
      <c r="F145" s="160" t="s">
        <v>835</v>
      </c>
      <c r="I145" s="161"/>
      <c r="L145" s="32"/>
      <c r="M145" s="162"/>
      <c r="T145" s="59"/>
      <c r="AT145" s="17" t="s">
        <v>220</v>
      </c>
      <c r="AU145" s="17" t="s">
        <v>91</v>
      </c>
    </row>
    <row r="146" spans="2:65" s="11" customFormat="1" x14ac:dyDescent="0.2">
      <c r="B146" s="152"/>
      <c r="D146" s="153" t="s">
        <v>214</v>
      </c>
      <c r="E146" s="154" t="s">
        <v>1</v>
      </c>
      <c r="F146" s="155" t="s">
        <v>3463</v>
      </c>
      <c r="H146" s="156">
        <v>647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33" customHeight="1" x14ac:dyDescent="0.2">
      <c r="B147" s="137"/>
      <c r="C147" s="138" t="s">
        <v>381</v>
      </c>
      <c r="D147" s="138" t="s">
        <v>208</v>
      </c>
      <c r="E147" s="227" t="s">
        <v>3481</v>
      </c>
      <c r="F147" s="228" t="s">
        <v>3482</v>
      </c>
      <c r="G147" s="229" t="s">
        <v>235</v>
      </c>
      <c r="H147" s="230">
        <v>647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0.10373</v>
      </c>
      <c r="R147" s="148">
        <f>Q147*H147</f>
        <v>67.113309999999998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3483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3463</v>
      </c>
      <c r="H148" s="156">
        <v>647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37.799999999999997" customHeight="1" x14ac:dyDescent="0.2">
      <c r="B149" s="137"/>
      <c r="C149" s="138" t="s">
        <v>330</v>
      </c>
      <c r="D149" s="138" t="s">
        <v>208</v>
      </c>
      <c r="E149" s="139" t="s">
        <v>3484</v>
      </c>
      <c r="F149" s="140" t="s">
        <v>3485</v>
      </c>
      <c r="G149" s="141" t="s">
        <v>235</v>
      </c>
      <c r="H149" s="142">
        <v>647</v>
      </c>
      <c r="I149" s="143"/>
      <c r="J149" s="144">
        <f>ROUND(I149*H149,2)</f>
        <v>0</v>
      </c>
      <c r="K149" s="145"/>
      <c r="L149" s="32"/>
      <c r="M149" s="146" t="s">
        <v>1</v>
      </c>
      <c r="N149" s="147" t="s">
        <v>38</v>
      </c>
      <c r="P149" s="148">
        <f>O149*H149</f>
        <v>0</v>
      </c>
      <c r="Q149" s="148">
        <v>0.12966</v>
      </c>
      <c r="R149" s="148">
        <f>Q149*H149</f>
        <v>83.890019999999993</v>
      </c>
      <c r="S149" s="148">
        <v>0</v>
      </c>
      <c r="T149" s="149">
        <f>S149*H149</f>
        <v>0</v>
      </c>
      <c r="AR149" s="150" t="s">
        <v>236</v>
      </c>
      <c r="AT149" s="150" t="s">
        <v>208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3486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3463</v>
      </c>
      <c r="H150" s="156">
        <v>647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80</v>
      </c>
      <c r="AY150" s="154" t="s">
        <v>207</v>
      </c>
    </row>
    <row r="151" spans="2:65" s="1" customFormat="1" ht="37.799999999999997" customHeight="1" x14ac:dyDescent="0.2">
      <c r="B151" s="137"/>
      <c r="C151" s="138" t="s">
        <v>334</v>
      </c>
      <c r="D151" s="193" t="s">
        <v>208</v>
      </c>
      <c r="E151" s="139" t="s">
        <v>3487</v>
      </c>
      <c r="F151" s="140" t="s">
        <v>3488</v>
      </c>
      <c r="G151" s="141" t="s">
        <v>235</v>
      </c>
      <c r="H151" s="142">
        <v>30</v>
      </c>
      <c r="I151" s="143"/>
      <c r="J151" s="144">
        <f>ROUND(I151*H151,2)</f>
        <v>0</v>
      </c>
      <c r="K151" s="145"/>
      <c r="L151" s="32"/>
      <c r="M151" s="146" t="s">
        <v>1</v>
      </c>
      <c r="N151" s="147" t="s">
        <v>38</v>
      </c>
      <c r="P151" s="148">
        <f>O151*H151</f>
        <v>0</v>
      </c>
      <c r="Q151" s="148">
        <v>9.2499999999999999E-2</v>
      </c>
      <c r="R151" s="148">
        <f>Q151*H151</f>
        <v>2.7749999999999999</v>
      </c>
      <c r="S151" s="148">
        <v>0</v>
      </c>
      <c r="T151" s="149">
        <f>S151*H151</f>
        <v>0</v>
      </c>
      <c r="AR151" s="150" t="s">
        <v>236</v>
      </c>
      <c r="AT151" s="150" t="s">
        <v>208</v>
      </c>
      <c r="AU151" s="150" t="s">
        <v>91</v>
      </c>
      <c r="AY151" s="17" t="s">
        <v>207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7" t="s">
        <v>91</v>
      </c>
      <c r="BK151" s="151">
        <f>ROUND(I151*H151,2)</f>
        <v>0</v>
      </c>
      <c r="BL151" s="17" t="s">
        <v>236</v>
      </c>
      <c r="BM151" s="150" t="s">
        <v>3489</v>
      </c>
    </row>
    <row r="152" spans="2:65" s="11" customFormat="1" x14ac:dyDescent="0.2">
      <c r="B152" s="152"/>
      <c r="D152" s="153" t="s">
        <v>214</v>
      </c>
      <c r="E152" s="154" t="s">
        <v>1</v>
      </c>
      <c r="F152" s="155" t="s">
        <v>3469</v>
      </c>
      <c r="H152" s="156">
        <v>30</v>
      </c>
      <c r="I152" s="157"/>
      <c r="L152" s="152"/>
      <c r="M152" s="158"/>
      <c r="T152" s="159"/>
      <c r="AT152" s="154" t="s">
        <v>214</v>
      </c>
      <c r="AU152" s="154" t="s">
        <v>91</v>
      </c>
      <c r="AV152" s="11" t="s">
        <v>91</v>
      </c>
      <c r="AW152" s="11" t="s">
        <v>29</v>
      </c>
      <c r="AX152" s="11" t="s">
        <v>80</v>
      </c>
      <c r="AY152" s="154" t="s">
        <v>207</v>
      </c>
    </row>
    <row r="153" spans="2:65" s="1" customFormat="1" ht="16.5" customHeight="1" x14ac:dyDescent="0.2">
      <c r="B153" s="137"/>
      <c r="C153" s="206" t="s">
        <v>337</v>
      </c>
      <c r="D153" s="223" t="s">
        <v>742</v>
      </c>
      <c r="E153" s="207" t="s">
        <v>3490</v>
      </c>
      <c r="F153" s="208" t="s">
        <v>3491</v>
      </c>
      <c r="G153" s="209" t="s">
        <v>235</v>
      </c>
      <c r="H153" s="210">
        <v>30.6</v>
      </c>
      <c r="I153" s="211"/>
      <c r="J153" s="212">
        <f>ROUND(I153*H153,2)</f>
        <v>0</v>
      </c>
      <c r="K153" s="213"/>
      <c r="L153" s="214"/>
      <c r="M153" s="215" t="s">
        <v>1</v>
      </c>
      <c r="N153" s="216" t="s">
        <v>38</v>
      </c>
      <c r="P153" s="148">
        <f>O153*H153</f>
        <v>0</v>
      </c>
      <c r="Q153" s="148">
        <v>0.184</v>
      </c>
      <c r="R153" s="148">
        <f>Q153*H153</f>
        <v>5.6303999999999998</v>
      </c>
      <c r="S153" s="148">
        <v>0</v>
      </c>
      <c r="T153" s="149">
        <f>S153*H153</f>
        <v>0</v>
      </c>
      <c r="AR153" s="150" t="s">
        <v>320</v>
      </c>
      <c r="AT153" s="150" t="s">
        <v>742</v>
      </c>
      <c r="AU153" s="150" t="s">
        <v>91</v>
      </c>
      <c r="AY153" s="17" t="s">
        <v>207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7" t="s">
        <v>91</v>
      </c>
      <c r="BK153" s="151">
        <f>ROUND(I153*H153,2)</f>
        <v>0</v>
      </c>
      <c r="BL153" s="17" t="s">
        <v>236</v>
      </c>
      <c r="BM153" s="150" t="s">
        <v>3492</v>
      </c>
    </row>
    <row r="154" spans="2:65" s="11" customFormat="1" x14ac:dyDescent="0.2">
      <c r="B154" s="152"/>
      <c r="D154" s="153" t="s">
        <v>214</v>
      </c>
      <c r="E154" s="154" t="s">
        <v>1</v>
      </c>
      <c r="F154" s="155" t="s">
        <v>3469</v>
      </c>
      <c r="H154" s="156">
        <v>30</v>
      </c>
      <c r="I154" s="157"/>
      <c r="L154" s="152"/>
      <c r="M154" s="158"/>
      <c r="T154" s="159"/>
      <c r="AT154" s="154" t="s">
        <v>214</v>
      </c>
      <c r="AU154" s="154" t="s">
        <v>91</v>
      </c>
      <c r="AV154" s="11" t="s">
        <v>91</v>
      </c>
      <c r="AW154" s="11" t="s">
        <v>29</v>
      </c>
      <c r="AX154" s="11" t="s">
        <v>80</v>
      </c>
      <c r="AY154" s="154" t="s">
        <v>207</v>
      </c>
    </row>
    <row r="155" spans="2:65" s="11" customFormat="1" x14ac:dyDescent="0.2">
      <c r="B155" s="152"/>
      <c r="D155" s="153" t="s">
        <v>214</v>
      </c>
      <c r="F155" s="155" t="s">
        <v>3493</v>
      </c>
      <c r="H155" s="156">
        <v>30.6</v>
      </c>
      <c r="I155" s="157"/>
      <c r="L155" s="152"/>
      <c r="M155" s="158"/>
      <c r="T155" s="159"/>
      <c r="AT155" s="154" t="s">
        <v>214</v>
      </c>
      <c r="AU155" s="154" t="s">
        <v>91</v>
      </c>
      <c r="AV155" s="11" t="s">
        <v>91</v>
      </c>
      <c r="AW155" s="11" t="s">
        <v>3</v>
      </c>
      <c r="AX155" s="11" t="s">
        <v>80</v>
      </c>
      <c r="AY155" s="154" t="s">
        <v>207</v>
      </c>
    </row>
    <row r="156" spans="2:65" s="1" customFormat="1" ht="24.15" customHeight="1" x14ac:dyDescent="0.2">
      <c r="B156" s="137"/>
      <c r="C156" s="138" t="s">
        <v>341</v>
      </c>
      <c r="D156" s="196" t="s">
        <v>208</v>
      </c>
      <c r="E156" s="139" t="s">
        <v>3494</v>
      </c>
      <c r="F156" s="140" t="s">
        <v>3495</v>
      </c>
      <c r="G156" s="141" t="s">
        <v>235</v>
      </c>
      <c r="H156" s="142">
        <v>10.8</v>
      </c>
      <c r="I156" s="143"/>
      <c r="J156" s="144">
        <f>ROUND(I156*H156,2)</f>
        <v>0</v>
      </c>
      <c r="K156" s="145"/>
      <c r="L156" s="32"/>
      <c r="M156" s="146" t="s">
        <v>1</v>
      </c>
      <c r="N156" s="147" t="s">
        <v>38</v>
      </c>
      <c r="P156" s="148">
        <f>O156*H156</f>
        <v>0</v>
      </c>
      <c r="Q156" s="148">
        <v>0.112</v>
      </c>
      <c r="R156" s="148">
        <f>Q156*H156</f>
        <v>1.2096</v>
      </c>
      <c r="S156" s="148">
        <v>0</v>
      </c>
      <c r="T156" s="149">
        <f>S156*H156</f>
        <v>0</v>
      </c>
      <c r="AR156" s="150" t="s">
        <v>236</v>
      </c>
      <c r="AT156" s="150" t="s">
        <v>208</v>
      </c>
      <c r="AU156" s="150" t="s">
        <v>91</v>
      </c>
      <c r="AY156" s="17" t="s">
        <v>207</v>
      </c>
      <c r="BE156" s="151">
        <f>IF(N156="základná",J156,0)</f>
        <v>0</v>
      </c>
      <c r="BF156" s="151">
        <f>IF(N156="znížená",J156,0)</f>
        <v>0</v>
      </c>
      <c r="BG156" s="151">
        <f>IF(N156="zákl. prenesená",J156,0)</f>
        <v>0</v>
      </c>
      <c r="BH156" s="151">
        <f>IF(N156="zníž. prenesená",J156,0)</f>
        <v>0</v>
      </c>
      <c r="BI156" s="151">
        <f>IF(N156="nulová",J156,0)</f>
        <v>0</v>
      </c>
      <c r="BJ156" s="17" t="s">
        <v>91</v>
      </c>
      <c r="BK156" s="151">
        <f>ROUND(I156*H156,2)</f>
        <v>0</v>
      </c>
      <c r="BL156" s="17" t="s">
        <v>236</v>
      </c>
      <c r="BM156" s="150" t="s">
        <v>3496</v>
      </c>
    </row>
    <row r="157" spans="2:65" s="11" customFormat="1" x14ac:dyDescent="0.2">
      <c r="B157" s="152"/>
      <c r="D157" s="153" t="s">
        <v>214</v>
      </c>
      <c r="E157" s="154" t="s">
        <v>1</v>
      </c>
      <c r="F157" s="155" t="s">
        <v>3467</v>
      </c>
      <c r="H157" s="156">
        <v>10.8</v>
      </c>
      <c r="I157" s="157"/>
      <c r="L157" s="152"/>
      <c r="M157" s="158"/>
      <c r="T157" s="159"/>
      <c r="AT157" s="154" t="s">
        <v>214</v>
      </c>
      <c r="AU157" s="154" t="s">
        <v>91</v>
      </c>
      <c r="AV157" s="11" t="s">
        <v>91</v>
      </c>
      <c r="AW157" s="11" t="s">
        <v>29</v>
      </c>
      <c r="AX157" s="11" t="s">
        <v>80</v>
      </c>
      <c r="AY157" s="154" t="s">
        <v>207</v>
      </c>
    </row>
    <row r="158" spans="2:65" s="1" customFormat="1" ht="16.5" customHeight="1" x14ac:dyDescent="0.2">
      <c r="B158" s="137"/>
      <c r="C158" s="206" t="s">
        <v>344</v>
      </c>
      <c r="D158" s="222" t="s">
        <v>742</v>
      </c>
      <c r="E158" s="207" t="s">
        <v>3497</v>
      </c>
      <c r="F158" s="208" t="s">
        <v>3498</v>
      </c>
      <c r="G158" s="209" t="s">
        <v>235</v>
      </c>
      <c r="H158" s="210">
        <v>11.016</v>
      </c>
      <c r="I158" s="211"/>
      <c r="J158" s="212">
        <f>ROUND(I158*H158,2)</f>
        <v>0</v>
      </c>
      <c r="K158" s="213"/>
      <c r="L158" s="214"/>
      <c r="M158" s="215" t="s">
        <v>1</v>
      </c>
      <c r="N158" s="216" t="s">
        <v>38</v>
      </c>
      <c r="P158" s="148">
        <f>O158*H158</f>
        <v>0</v>
      </c>
      <c r="Q158" s="148">
        <v>0.18</v>
      </c>
      <c r="R158" s="148">
        <f>Q158*H158</f>
        <v>1.98288</v>
      </c>
      <c r="S158" s="148">
        <v>0</v>
      </c>
      <c r="T158" s="149">
        <f>S158*H158</f>
        <v>0</v>
      </c>
      <c r="AR158" s="150" t="s">
        <v>320</v>
      </c>
      <c r="AT158" s="150" t="s">
        <v>742</v>
      </c>
      <c r="AU158" s="150" t="s">
        <v>91</v>
      </c>
      <c r="AY158" s="17" t="s">
        <v>207</v>
      </c>
      <c r="BE158" s="151">
        <f>IF(N158="základná",J158,0)</f>
        <v>0</v>
      </c>
      <c r="BF158" s="151">
        <f>IF(N158="znížená",J158,0)</f>
        <v>0</v>
      </c>
      <c r="BG158" s="151">
        <f>IF(N158="zákl. prenesená",J158,0)</f>
        <v>0</v>
      </c>
      <c r="BH158" s="151">
        <f>IF(N158="zníž. prenesená",J158,0)</f>
        <v>0</v>
      </c>
      <c r="BI158" s="151">
        <f>IF(N158="nulová",J158,0)</f>
        <v>0</v>
      </c>
      <c r="BJ158" s="17" t="s">
        <v>91</v>
      </c>
      <c r="BK158" s="151">
        <f>ROUND(I158*H158,2)</f>
        <v>0</v>
      </c>
      <c r="BL158" s="17" t="s">
        <v>236</v>
      </c>
      <c r="BM158" s="150" t="s">
        <v>3499</v>
      </c>
    </row>
    <row r="159" spans="2:65" s="11" customFormat="1" x14ac:dyDescent="0.2">
      <c r="B159" s="152"/>
      <c r="D159" s="153" t="s">
        <v>214</v>
      </c>
      <c r="E159" s="154" t="s">
        <v>1</v>
      </c>
      <c r="F159" s="155" t="s">
        <v>3500</v>
      </c>
      <c r="H159" s="156">
        <v>7.2</v>
      </c>
      <c r="I159" s="157"/>
      <c r="L159" s="152"/>
      <c r="M159" s="158"/>
      <c r="T159" s="159"/>
      <c r="AT159" s="154" t="s">
        <v>214</v>
      </c>
      <c r="AU159" s="154" t="s">
        <v>91</v>
      </c>
      <c r="AV159" s="11" t="s">
        <v>91</v>
      </c>
      <c r="AW159" s="11" t="s">
        <v>29</v>
      </c>
      <c r="AX159" s="11" t="s">
        <v>72</v>
      </c>
      <c r="AY159" s="154" t="s">
        <v>207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3501</v>
      </c>
      <c r="H160" s="156">
        <v>3.6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72</v>
      </c>
      <c r="AY160" s="154" t="s">
        <v>207</v>
      </c>
    </row>
    <row r="161" spans="2:65" s="14" customFormat="1" x14ac:dyDescent="0.2">
      <c r="B161" s="178"/>
      <c r="D161" s="153" t="s">
        <v>214</v>
      </c>
      <c r="E161" s="179" t="s">
        <v>1</v>
      </c>
      <c r="F161" s="180" t="s">
        <v>243</v>
      </c>
      <c r="H161" s="181">
        <v>10.8</v>
      </c>
      <c r="I161" s="182"/>
      <c r="L161" s="178"/>
      <c r="M161" s="183"/>
      <c r="T161" s="184"/>
      <c r="AT161" s="179" t="s">
        <v>214</v>
      </c>
      <c r="AU161" s="179" t="s">
        <v>91</v>
      </c>
      <c r="AV161" s="14" t="s">
        <v>236</v>
      </c>
      <c r="AW161" s="14" t="s">
        <v>29</v>
      </c>
      <c r="AX161" s="14" t="s">
        <v>80</v>
      </c>
      <c r="AY161" s="179" t="s">
        <v>207</v>
      </c>
    </row>
    <row r="162" spans="2:65" s="11" customFormat="1" x14ac:dyDescent="0.2">
      <c r="B162" s="152"/>
      <c r="D162" s="153" t="s">
        <v>214</v>
      </c>
      <c r="F162" s="155" t="s">
        <v>3502</v>
      </c>
      <c r="H162" s="156">
        <v>11.016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3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324</v>
      </c>
      <c r="F163" s="170" t="s">
        <v>472</v>
      </c>
      <c r="I163" s="130"/>
      <c r="J163" s="171">
        <f>BK163</f>
        <v>0</v>
      </c>
      <c r="L163" s="127"/>
      <c r="M163" s="132"/>
      <c r="P163" s="133">
        <f>SUM(P164:P171)</f>
        <v>0</v>
      </c>
      <c r="R163" s="133">
        <f>SUM(R164:R171)</f>
        <v>124.68826800000001</v>
      </c>
      <c r="T163" s="134">
        <f>SUM(T164:T171)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SUM(BK164:BK171)</f>
        <v>0</v>
      </c>
    </row>
    <row r="164" spans="2:65" s="1" customFormat="1" ht="33" customHeight="1" x14ac:dyDescent="0.2">
      <c r="B164" s="137"/>
      <c r="C164" s="138" t="s">
        <v>348</v>
      </c>
      <c r="D164" s="138" t="s">
        <v>208</v>
      </c>
      <c r="E164" s="139" t="s">
        <v>3503</v>
      </c>
      <c r="F164" s="140" t="s">
        <v>3504</v>
      </c>
      <c r="G164" s="141" t="s">
        <v>410</v>
      </c>
      <c r="H164" s="142">
        <v>380.7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0.11700000000000001</v>
      </c>
      <c r="R164" s="148">
        <f>Q164*H164</f>
        <v>44.541899999999998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3505</v>
      </c>
    </row>
    <row r="165" spans="2:65" s="11" customFormat="1" x14ac:dyDescent="0.2">
      <c r="B165" s="152"/>
      <c r="D165" s="153" t="s">
        <v>214</v>
      </c>
      <c r="E165" s="154" t="s">
        <v>1</v>
      </c>
      <c r="F165" s="155" t="s">
        <v>3506</v>
      </c>
      <c r="H165" s="156">
        <v>380.7</v>
      </c>
      <c r="I165" s="157"/>
      <c r="L165" s="152"/>
      <c r="M165" s="158"/>
      <c r="T165" s="159"/>
      <c r="AT165" s="154" t="s">
        <v>214</v>
      </c>
      <c r="AU165" s="154" t="s">
        <v>91</v>
      </c>
      <c r="AV165" s="11" t="s">
        <v>91</v>
      </c>
      <c r="AW165" s="11" t="s">
        <v>29</v>
      </c>
      <c r="AX165" s="11" t="s">
        <v>80</v>
      </c>
      <c r="AY165" s="154" t="s">
        <v>207</v>
      </c>
    </row>
    <row r="166" spans="2:65" s="1" customFormat="1" ht="16.5" customHeight="1" x14ac:dyDescent="0.2">
      <c r="B166" s="137"/>
      <c r="C166" s="206" t="s">
        <v>354</v>
      </c>
      <c r="D166" s="206" t="s">
        <v>742</v>
      </c>
      <c r="E166" s="207" t="s">
        <v>2180</v>
      </c>
      <c r="F166" s="208" t="s">
        <v>3027</v>
      </c>
      <c r="G166" s="209" t="s">
        <v>247</v>
      </c>
      <c r="H166" s="210">
        <v>384.50700000000001</v>
      </c>
      <c r="I166" s="211"/>
      <c r="J166" s="212">
        <f>ROUND(I166*H166,2)</f>
        <v>0</v>
      </c>
      <c r="K166" s="213"/>
      <c r="L166" s="214"/>
      <c r="M166" s="215" t="s">
        <v>1</v>
      </c>
      <c r="N166" s="216" t="s">
        <v>38</v>
      </c>
      <c r="P166" s="148">
        <f>O166*H166</f>
        <v>0</v>
      </c>
      <c r="Q166" s="148">
        <v>8.5000000000000006E-2</v>
      </c>
      <c r="R166" s="148">
        <f>Q166*H166</f>
        <v>32.683095000000002</v>
      </c>
      <c r="S166" s="148">
        <v>0</v>
      </c>
      <c r="T166" s="149">
        <f>S166*H166</f>
        <v>0</v>
      </c>
      <c r="AR166" s="150" t="s">
        <v>320</v>
      </c>
      <c r="AT166" s="150" t="s">
        <v>742</v>
      </c>
      <c r="AU166" s="150" t="s">
        <v>91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236</v>
      </c>
      <c r="BM166" s="150" t="s">
        <v>3507</v>
      </c>
    </row>
    <row r="167" spans="2:65" s="11" customFormat="1" x14ac:dyDescent="0.2">
      <c r="B167" s="152"/>
      <c r="D167" s="153" t="s">
        <v>214</v>
      </c>
      <c r="F167" s="155" t="s">
        <v>3508</v>
      </c>
      <c r="H167" s="156">
        <v>384.50700000000001</v>
      </c>
      <c r="I167" s="157"/>
      <c r="L167" s="152"/>
      <c r="M167" s="158"/>
      <c r="T167" s="159"/>
      <c r="AT167" s="154" t="s">
        <v>214</v>
      </c>
      <c r="AU167" s="154" t="s">
        <v>91</v>
      </c>
      <c r="AV167" s="11" t="s">
        <v>91</v>
      </c>
      <c r="AW167" s="11" t="s">
        <v>3</v>
      </c>
      <c r="AX167" s="11" t="s">
        <v>80</v>
      </c>
      <c r="AY167" s="154" t="s">
        <v>207</v>
      </c>
    </row>
    <row r="168" spans="2:65" s="1" customFormat="1" ht="37.799999999999997" customHeight="1" x14ac:dyDescent="0.2">
      <c r="B168" s="137"/>
      <c r="C168" s="138" t="s">
        <v>358</v>
      </c>
      <c r="D168" s="138" t="s">
        <v>208</v>
      </c>
      <c r="E168" s="139" t="s">
        <v>3509</v>
      </c>
      <c r="F168" s="140" t="s">
        <v>3510</v>
      </c>
      <c r="G168" s="141" t="s">
        <v>410</v>
      </c>
      <c r="H168" s="142">
        <v>388.2</v>
      </c>
      <c r="I168" s="143"/>
      <c r="J168" s="144">
        <f>ROUND(I168*H168,2)</f>
        <v>0</v>
      </c>
      <c r="K168" s="145"/>
      <c r="L168" s="32"/>
      <c r="M168" s="146" t="s">
        <v>1</v>
      </c>
      <c r="N168" s="147" t="s">
        <v>38</v>
      </c>
      <c r="P168" s="148">
        <f>O168*H168</f>
        <v>0</v>
      </c>
      <c r="Q168" s="148">
        <v>9.8530000000000006E-2</v>
      </c>
      <c r="R168" s="148">
        <f>Q168*H168</f>
        <v>38.249346000000003</v>
      </c>
      <c r="S168" s="148">
        <v>0</v>
      </c>
      <c r="T168" s="149">
        <f>S168*H168</f>
        <v>0</v>
      </c>
      <c r="AR168" s="150" t="s">
        <v>236</v>
      </c>
      <c r="AT168" s="150" t="s">
        <v>208</v>
      </c>
      <c r="AU168" s="150" t="s">
        <v>91</v>
      </c>
      <c r="AY168" s="17" t="s">
        <v>207</v>
      </c>
      <c r="BE168" s="151">
        <f>IF(N168="základná",J168,0)</f>
        <v>0</v>
      </c>
      <c r="BF168" s="151">
        <f>IF(N168="znížená",J168,0)</f>
        <v>0</v>
      </c>
      <c r="BG168" s="151">
        <f>IF(N168="zákl. prenesená",J168,0)</f>
        <v>0</v>
      </c>
      <c r="BH168" s="151">
        <f>IF(N168="zníž. prenesená",J168,0)</f>
        <v>0</v>
      </c>
      <c r="BI168" s="151">
        <f>IF(N168="nulová",J168,0)</f>
        <v>0</v>
      </c>
      <c r="BJ168" s="17" t="s">
        <v>91</v>
      </c>
      <c r="BK168" s="151">
        <f>ROUND(I168*H168,2)</f>
        <v>0</v>
      </c>
      <c r="BL168" s="17" t="s">
        <v>236</v>
      </c>
      <c r="BM168" s="150" t="s">
        <v>3511</v>
      </c>
    </row>
    <row r="169" spans="2:65" s="11" customFormat="1" x14ac:dyDescent="0.2">
      <c r="B169" s="152"/>
      <c r="D169" s="153" t="s">
        <v>214</v>
      </c>
      <c r="E169" s="154" t="s">
        <v>1</v>
      </c>
      <c r="F169" s="155" t="s">
        <v>3512</v>
      </c>
      <c r="H169" s="156">
        <v>388.2</v>
      </c>
      <c r="I169" s="157"/>
      <c r="L169" s="152"/>
      <c r="M169" s="158"/>
      <c r="T169" s="159"/>
      <c r="AT169" s="154" t="s">
        <v>214</v>
      </c>
      <c r="AU169" s="154" t="s">
        <v>91</v>
      </c>
      <c r="AV169" s="11" t="s">
        <v>91</v>
      </c>
      <c r="AW169" s="11" t="s">
        <v>29</v>
      </c>
      <c r="AX169" s="11" t="s">
        <v>80</v>
      </c>
      <c r="AY169" s="154" t="s">
        <v>207</v>
      </c>
    </row>
    <row r="170" spans="2:65" s="1" customFormat="1" ht="21.75" customHeight="1" x14ac:dyDescent="0.2">
      <c r="B170" s="137"/>
      <c r="C170" s="206" t="s">
        <v>362</v>
      </c>
      <c r="D170" s="206" t="s">
        <v>742</v>
      </c>
      <c r="E170" s="207" t="s">
        <v>3513</v>
      </c>
      <c r="F170" s="208" t="s">
        <v>3514</v>
      </c>
      <c r="G170" s="209" t="s">
        <v>247</v>
      </c>
      <c r="H170" s="210">
        <v>392.08199999999999</v>
      </c>
      <c r="I170" s="211"/>
      <c r="J170" s="212">
        <f>ROUND(I170*H170,2)</f>
        <v>0</v>
      </c>
      <c r="K170" s="213"/>
      <c r="L170" s="214"/>
      <c r="M170" s="215" t="s">
        <v>1</v>
      </c>
      <c r="N170" s="216" t="s">
        <v>38</v>
      </c>
      <c r="P170" s="148">
        <f>O170*H170</f>
        <v>0</v>
      </c>
      <c r="Q170" s="148">
        <v>2.35E-2</v>
      </c>
      <c r="R170" s="148">
        <f>Q170*H170</f>
        <v>9.213927</v>
      </c>
      <c r="S170" s="148">
        <v>0</v>
      </c>
      <c r="T170" s="149">
        <f>S170*H170</f>
        <v>0</v>
      </c>
      <c r="AR170" s="150" t="s">
        <v>320</v>
      </c>
      <c r="AT170" s="150" t="s">
        <v>742</v>
      </c>
      <c r="AU170" s="150" t="s">
        <v>91</v>
      </c>
      <c r="AY170" s="17" t="s">
        <v>207</v>
      </c>
      <c r="BE170" s="151">
        <f>IF(N170="základná",J170,0)</f>
        <v>0</v>
      </c>
      <c r="BF170" s="151">
        <f>IF(N170="znížená",J170,0)</f>
        <v>0</v>
      </c>
      <c r="BG170" s="151">
        <f>IF(N170="zákl. prenesená",J170,0)</f>
        <v>0</v>
      </c>
      <c r="BH170" s="151">
        <f>IF(N170="zníž. prenesená",J170,0)</f>
        <v>0</v>
      </c>
      <c r="BI170" s="151">
        <f>IF(N170="nulová",J170,0)</f>
        <v>0</v>
      </c>
      <c r="BJ170" s="17" t="s">
        <v>91</v>
      </c>
      <c r="BK170" s="151">
        <f>ROUND(I170*H170,2)</f>
        <v>0</v>
      </c>
      <c r="BL170" s="17" t="s">
        <v>236</v>
      </c>
      <c r="BM170" s="150" t="s">
        <v>3515</v>
      </c>
    </row>
    <row r="171" spans="2:65" s="11" customFormat="1" x14ac:dyDescent="0.2">
      <c r="B171" s="152"/>
      <c r="D171" s="153" t="s">
        <v>214</v>
      </c>
      <c r="F171" s="155" t="s">
        <v>3516</v>
      </c>
      <c r="H171" s="156">
        <v>392.08199999999999</v>
      </c>
      <c r="I171" s="157"/>
      <c r="L171" s="152"/>
      <c r="M171" s="158"/>
      <c r="T171" s="159"/>
      <c r="AT171" s="154" t="s">
        <v>214</v>
      </c>
      <c r="AU171" s="154" t="s">
        <v>91</v>
      </c>
      <c r="AV171" s="11" t="s">
        <v>91</v>
      </c>
      <c r="AW171" s="11" t="s">
        <v>3</v>
      </c>
      <c r="AX171" s="11" t="s">
        <v>80</v>
      </c>
      <c r="AY171" s="154" t="s">
        <v>207</v>
      </c>
    </row>
    <row r="172" spans="2:65" s="10" customFormat="1" ht="22.8" customHeight="1" x14ac:dyDescent="0.25">
      <c r="B172" s="127"/>
      <c r="D172" s="128" t="s">
        <v>71</v>
      </c>
      <c r="E172" s="170" t="s">
        <v>1706</v>
      </c>
      <c r="F172" s="170" t="s">
        <v>1827</v>
      </c>
      <c r="I172" s="130"/>
      <c r="J172" s="171">
        <f>BK172</f>
        <v>0</v>
      </c>
      <c r="L172" s="127"/>
      <c r="M172" s="132"/>
      <c r="P172" s="133">
        <f>P173</f>
        <v>0</v>
      </c>
      <c r="R172" s="133">
        <f>R173</f>
        <v>0</v>
      </c>
      <c r="T172" s="134">
        <f>T173</f>
        <v>0</v>
      </c>
      <c r="AR172" s="128" t="s">
        <v>80</v>
      </c>
      <c r="AT172" s="135" t="s">
        <v>71</v>
      </c>
      <c r="AU172" s="135" t="s">
        <v>80</v>
      </c>
      <c r="AY172" s="128" t="s">
        <v>207</v>
      </c>
      <c r="BK172" s="136">
        <f>BK173</f>
        <v>0</v>
      </c>
    </row>
    <row r="173" spans="2:65" s="1" customFormat="1" ht="33" customHeight="1" x14ac:dyDescent="0.2">
      <c r="B173" s="137"/>
      <c r="C173" s="138" t="s">
        <v>366</v>
      </c>
      <c r="D173" s="138" t="s">
        <v>208</v>
      </c>
      <c r="E173" s="139" t="s">
        <v>1829</v>
      </c>
      <c r="F173" s="140" t="s">
        <v>1830</v>
      </c>
      <c r="G173" s="141" t="s">
        <v>469</v>
      </c>
      <c r="H173" s="142">
        <v>690.947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3517</v>
      </c>
    </row>
    <row r="174" spans="2:65" s="10" customFormat="1" ht="25.95" customHeight="1" x14ac:dyDescent="0.25">
      <c r="B174" s="127"/>
      <c r="D174" s="128" t="s">
        <v>71</v>
      </c>
      <c r="E174" s="129" t="s">
        <v>204</v>
      </c>
      <c r="F174" s="129" t="s">
        <v>205</v>
      </c>
      <c r="I174" s="130"/>
      <c r="J174" s="131">
        <f>BK174</f>
        <v>0</v>
      </c>
      <c r="L174" s="127"/>
      <c r="M174" s="132"/>
      <c r="P174" s="133">
        <f>SUM(P175:P176)</f>
        <v>0</v>
      </c>
      <c r="R174" s="133">
        <f>SUM(R175:R176)</f>
        <v>0</v>
      </c>
      <c r="T174" s="134">
        <f>SUM(T175:T176)</f>
        <v>0</v>
      </c>
      <c r="AR174" s="128" t="s">
        <v>206</v>
      </c>
      <c r="AT174" s="135" t="s">
        <v>71</v>
      </c>
      <c r="AU174" s="135" t="s">
        <v>72</v>
      </c>
      <c r="AY174" s="128" t="s">
        <v>207</v>
      </c>
      <c r="BK174" s="136">
        <f>SUM(BK175:BK176)</f>
        <v>0</v>
      </c>
    </row>
    <row r="175" spans="2:65" s="1" customFormat="1" ht="49.05" customHeight="1" x14ac:dyDescent="0.2">
      <c r="B175" s="137"/>
      <c r="C175" s="138" t="s">
        <v>372</v>
      </c>
      <c r="D175" s="138" t="s">
        <v>208</v>
      </c>
      <c r="E175" s="139" t="s">
        <v>918</v>
      </c>
      <c r="F175" s="140" t="s">
        <v>919</v>
      </c>
      <c r="G175" s="141" t="s">
        <v>211</v>
      </c>
      <c r="H175" s="142">
        <v>1</v>
      </c>
      <c r="I175" s="143"/>
      <c r="J175" s="144">
        <f>ROUND(I175*H175,2)</f>
        <v>0</v>
      </c>
      <c r="K175" s="145"/>
      <c r="L175" s="32"/>
      <c r="M175" s="146" t="s">
        <v>1</v>
      </c>
      <c r="N175" s="147" t="s">
        <v>38</v>
      </c>
      <c r="P175" s="148">
        <f>O175*H175</f>
        <v>0</v>
      </c>
      <c r="Q175" s="148">
        <v>0</v>
      </c>
      <c r="R175" s="148">
        <f>Q175*H175</f>
        <v>0</v>
      </c>
      <c r="S175" s="148">
        <v>0</v>
      </c>
      <c r="T175" s="149">
        <f>S175*H175</f>
        <v>0</v>
      </c>
      <c r="AR175" s="150" t="s">
        <v>212</v>
      </c>
      <c r="AT175" s="150" t="s">
        <v>208</v>
      </c>
      <c r="AU175" s="150" t="s">
        <v>80</v>
      </c>
      <c r="AY175" s="17" t="s">
        <v>207</v>
      </c>
      <c r="BE175" s="151">
        <f>IF(N175="základná",J175,0)</f>
        <v>0</v>
      </c>
      <c r="BF175" s="151">
        <f>IF(N175="znížená",J175,0)</f>
        <v>0</v>
      </c>
      <c r="BG175" s="151">
        <f>IF(N175="zákl. prenesená",J175,0)</f>
        <v>0</v>
      </c>
      <c r="BH175" s="151">
        <f>IF(N175="zníž. prenesená",J175,0)</f>
        <v>0</v>
      </c>
      <c r="BI175" s="151">
        <f>IF(N175="nulová",J175,0)</f>
        <v>0</v>
      </c>
      <c r="BJ175" s="17" t="s">
        <v>91</v>
      </c>
      <c r="BK175" s="151">
        <f>ROUND(I175*H175,2)</f>
        <v>0</v>
      </c>
      <c r="BL175" s="17" t="s">
        <v>212</v>
      </c>
      <c r="BM175" s="150" t="s">
        <v>3518</v>
      </c>
    </row>
    <row r="176" spans="2:65" s="1" customFormat="1" ht="44.25" customHeight="1" x14ac:dyDescent="0.2">
      <c r="B176" s="137"/>
      <c r="C176" s="138" t="s">
        <v>376</v>
      </c>
      <c r="D176" s="138" t="s">
        <v>208</v>
      </c>
      <c r="E176" s="139" t="s">
        <v>621</v>
      </c>
      <c r="F176" s="140" t="s">
        <v>622</v>
      </c>
      <c r="G176" s="141" t="s">
        <v>211</v>
      </c>
      <c r="H176" s="142">
        <v>1</v>
      </c>
      <c r="I176" s="143"/>
      <c r="J176" s="144">
        <f>ROUND(I176*H176,2)</f>
        <v>0</v>
      </c>
      <c r="K176" s="145"/>
      <c r="L176" s="32"/>
      <c r="M176" s="199" t="s">
        <v>1</v>
      </c>
      <c r="N176" s="200" t="s">
        <v>38</v>
      </c>
      <c r="O176" s="201"/>
      <c r="P176" s="202">
        <f>O176*H176</f>
        <v>0</v>
      </c>
      <c r="Q176" s="202">
        <v>0</v>
      </c>
      <c r="R176" s="202">
        <f>Q176*H176</f>
        <v>0</v>
      </c>
      <c r="S176" s="202">
        <v>0</v>
      </c>
      <c r="T176" s="203">
        <f>S176*H176</f>
        <v>0</v>
      </c>
      <c r="AR176" s="150" t="s">
        <v>212</v>
      </c>
      <c r="AT176" s="150" t="s">
        <v>208</v>
      </c>
      <c r="AU176" s="150" t="s">
        <v>80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212</v>
      </c>
      <c r="BM176" s="150" t="s">
        <v>3519</v>
      </c>
    </row>
    <row r="177" spans="2:12" s="1" customFormat="1" ht="6.9" customHeight="1" x14ac:dyDescent="0.2">
      <c r="B177" s="47"/>
      <c r="C177" s="48"/>
      <c r="D177" s="48"/>
      <c r="E177" s="48"/>
      <c r="F177" s="48"/>
      <c r="G177" s="48"/>
      <c r="H177" s="48"/>
      <c r="I177" s="48"/>
      <c r="J177" s="48"/>
      <c r="K177" s="48"/>
      <c r="L177" s="32"/>
    </row>
  </sheetData>
  <autoFilter ref="C125:K176" xr:uid="{00000000-0009-0000-0000-000019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2:BM168"/>
  <sheetViews>
    <sheetView showGridLines="0" topLeftCell="A125" workbookViewId="0">
      <selection activeCell="E143" sqref="E143:H143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176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3460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3520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ROUND(J126,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ROUND((SUM(BE126:BE167)),  2)</f>
        <v>0</v>
      </c>
      <c r="G35" s="100"/>
      <c r="H35" s="100"/>
      <c r="I35" s="101">
        <v>0.23</v>
      </c>
      <c r="J35" s="99">
        <f>ROUND(((SUM(BE126:BE167))*I35),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ROUND((SUM(BF126:BF167)),  2)</f>
        <v>0</v>
      </c>
      <c r="I36" s="102">
        <v>0.23</v>
      </c>
      <c r="J36" s="89">
        <f>ROUND(((SUM(BF126:BF167))*I36),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ROUND((SUM(BG126:BG167)),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ROUND((SUM(BH126:BH167)),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ROUND((SUM(BI126:BI167)),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3460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2.14.2 - SO 2.14.2  Úsek - MC MO3 8/40 - 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J126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J128</f>
        <v>0</v>
      </c>
      <c r="L100" s="166"/>
    </row>
    <row r="101" spans="2:47" s="12" customFormat="1" ht="19.95" customHeight="1" x14ac:dyDescent="0.2">
      <c r="B101" s="166"/>
      <c r="D101" s="167" t="s">
        <v>630</v>
      </c>
      <c r="E101" s="168"/>
      <c r="F101" s="168"/>
      <c r="G101" s="168"/>
      <c r="H101" s="168"/>
      <c r="I101" s="168"/>
      <c r="J101" s="169">
        <f>J131</f>
        <v>0</v>
      </c>
      <c r="L101" s="166"/>
    </row>
    <row r="102" spans="2:47" s="12" customFormat="1" ht="19.95" customHeight="1" x14ac:dyDescent="0.2">
      <c r="B102" s="166"/>
      <c r="D102" s="167" t="s">
        <v>226</v>
      </c>
      <c r="E102" s="168"/>
      <c r="F102" s="168"/>
      <c r="G102" s="168"/>
      <c r="H102" s="168"/>
      <c r="I102" s="168"/>
      <c r="J102" s="169">
        <f>J154</f>
        <v>0</v>
      </c>
      <c r="L102" s="166"/>
    </row>
    <row r="103" spans="2:47" s="12" customFormat="1" ht="19.95" customHeight="1" x14ac:dyDescent="0.2">
      <c r="B103" s="166"/>
      <c r="D103" s="167" t="s">
        <v>1423</v>
      </c>
      <c r="E103" s="168"/>
      <c r="F103" s="168"/>
      <c r="G103" s="168"/>
      <c r="H103" s="168"/>
      <c r="I103" s="168"/>
      <c r="J103" s="169">
        <f>J163</f>
        <v>0</v>
      </c>
      <c r="L103" s="166"/>
    </row>
    <row r="104" spans="2:47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J165</f>
        <v>0</v>
      </c>
      <c r="L104" s="114"/>
    </row>
    <row r="105" spans="2:47" s="1" customFormat="1" ht="21.75" customHeight="1" x14ac:dyDescent="0.2">
      <c r="B105" s="32"/>
      <c r="L105" s="32"/>
    </row>
    <row r="106" spans="2:47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" customHeight="1" x14ac:dyDescent="0.2">
      <c r="B111" s="32"/>
      <c r="C111" s="21" t="s">
        <v>192</v>
      </c>
      <c r="L111" s="32"/>
    </row>
    <row r="112" spans="2:47" s="1" customFormat="1" ht="6.9" customHeight="1" x14ac:dyDescent="0.2">
      <c r="B112" s="32"/>
      <c r="L112" s="32"/>
    </row>
    <row r="113" spans="2:63" s="1" customFormat="1" ht="12" customHeight="1" x14ac:dyDescent="0.2">
      <c r="B113" s="32"/>
      <c r="C113" s="27" t="s">
        <v>15</v>
      </c>
      <c r="L113" s="32"/>
    </row>
    <row r="114" spans="2:63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3" ht="12" customHeight="1" x14ac:dyDescent="0.2">
      <c r="B115" s="20"/>
      <c r="C115" s="27" t="s">
        <v>184</v>
      </c>
      <c r="L115" s="20"/>
    </row>
    <row r="116" spans="2:63" s="1" customFormat="1" ht="16.5" customHeight="1" x14ac:dyDescent="0.2">
      <c r="B116" s="32"/>
      <c r="E116" s="243" t="s">
        <v>3460</v>
      </c>
      <c r="F116" s="240"/>
      <c r="G116" s="240"/>
      <c r="H116" s="240"/>
      <c r="L116" s="32"/>
    </row>
    <row r="117" spans="2:63" s="1" customFormat="1" ht="12" customHeight="1" x14ac:dyDescent="0.2">
      <c r="B117" s="32"/>
      <c r="C117" s="27" t="s">
        <v>625</v>
      </c>
      <c r="L117" s="32"/>
    </row>
    <row r="118" spans="2:63" s="1" customFormat="1" ht="30" customHeight="1" x14ac:dyDescent="0.2">
      <c r="B118" s="32"/>
      <c r="E118" s="239" t="str">
        <f>E11</f>
        <v>SO 2.14.2 - SO 2.14.2  Úsek - MC MO3 8/40 - I. etapa</v>
      </c>
      <c r="F118" s="240"/>
      <c r="G118" s="240"/>
      <c r="H118" s="240"/>
      <c r="L118" s="32"/>
    </row>
    <row r="119" spans="2:63" s="1" customFormat="1" ht="6.9" customHeight="1" x14ac:dyDescent="0.2">
      <c r="B119" s="32"/>
      <c r="L119" s="32"/>
    </row>
    <row r="120" spans="2:63" s="1" customFormat="1" ht="12" customHeight="1" x14ac:dyDescent="0.2">
      <c r="B120" s="32"/>
      <c r="C120" s="27" t="s">
        <v>19</v>
      </c>
      <c r="F120" s="25" t="str">
        <f>F14</f>
        <v xml:space="preserve"> </v>
      </c>
      <c r="I120" s="27" t="s">
        <v>21</v>
      </c>
      <c r="J120" s="55" t="str">
        <f>IF(J14="","",J14)</f>
        <v>31. 7. 2026</v>
      </c>
      <c r="L120" s="32"/>
    </row>
    <row r="121" spans="2:63" s="1" customFormat="1" ht="6.9" customHeight="1" x14ac:dyDescent="0.2">
      <c r="B121" s="32"/>
      <c r="L121" s="32"/>
    </row>
    <row r="122" spans="2:63" s="1" customFormat="1" ht="15.15" customHeight="1" x14ac:dyDescent="0.2">
      <c r="B122" s="32"/>
      <c r="C122" s="27" t="s">
        <v>23</v>
      </c>
      <c r="F122" s="25" t="str">
        <f>E17</f>
        <v xml:space="preserve"> </v>
      </c>
      <c r="I122" s="27" t="s">
        <v>28</v>
      </c>
      <c r="J122" s="30" t="str">
        <f>E23</f>
        <v xml:space="preserve"> </v>
      </c>
      <c r="L122" s="32"/>
    </row>
    <row r="123" spans="2:63" s="1" customFormat="1" ht="15.15" customHeight="1" x14ac:dyDescent="0.2">
      <c r="B123" s="32"/>
      <c r="C123" s="27" t="s">
        <v>26</v>
      </c>
      <c r="F123" s="25" t="str">
        <f>IF(E20="","",E20)</f>
        <v>Vyplň údaj</v>
      </c>
      <c r="I123" s="27" t="s">
        <v>30</v>
      </c>
      <c r="J123" s="30" t="str">
        <f>E26</f>
        <v xml:space="preserve"> </v>
      </c>
      <c r="L123" s="32"/>
    </row>
    <row r="124" spans="2:63" s="1" customFormat="1" ht="10.35" customHeight="1" x14ac:dyDescent="0.2">
      <c r="B124" s="32"/>
      <c r="L124" s="32"/>
    </row>
    <row r="125" spans="2:63" s="9" customFormat="1" ht="29.25" customHeight="1" x14ac:dyDescent="0.2">
      <c r="B125" s="118"/>
      <c r="C125" s="119" t="s">
        <v>193</v>
      </c>
      <c r="D125" s="120" t="s">
        <v>57</v>
      </c>
      <c r="E125" s="120" t="s">
        <v>53</v>
      </c>
      <c r="F125" s="120" t="s">
        <v>54</v>
      </c>
      <c r="G125" s="120" t="s">
        <v>194</v>
      </c>
      <c r="H125" s="120" t="s">
        <v>195</v>
      </c>
      <c r="I125" s="120" t="s">
        <v>196</v>
      </c>
      <c r="J125" s="121" t="s">
        <v>188</v>
      </c>
      <c r="K125" s="122" t="s">
        <v>197</v>
      </c>
      <c r="L125" s="118"/>
      <c r="M125" s="62" t="s">
        <v>1</v>
      </c>
      <c r="N125" s="63" t="s">
        <v>36</v>
      </c>
      <c r="O125" s="63" t="s">
        <v>198</v>
      </c>
      <c r="P125" s="63" t="s">
        <v>199</v>
      </c>
      <c r="Q125" s="63" t="s">
        <v>200</v>
      </c>
      <c r="R125" s="63" t="s">
        <v>201</v>
      </c>
      <c r="S125" s="63" t="s">
        <v>202</v>
      </c>
      <c r="T125" s="64" t="s">
        <v>203</v>
      </c>
    </row>
    <row r="126" spans="2:63" s="1" customFormat="1" ht="22.8" customHeight="1" x14ac:dyDescent="0.3">
      <c r="B126" s="32"/>
      <c r="C126" s="67" t="s">
        <v>189</v>
      </c>
      <c r="J126" s="123">
        <f>BK126</f>
        <v>0</v>
      </c>
      <c r="L126" s="32"/>
      <c r="M126" s="65"/>
      <c r="N126" s="56"/>
      <c r="O126" s="56"/>
      <c r="P126" s="124">
        <f>P127+P165</f>
        <v>0</v>
      </c>
      <c r="Q126" s="56"/>
      <c r="R126" s="124">
        <f>R127+R165</f>
        <v>350.39696150000003</v>
      </c>
      <c r="S126" s="56"/>
      <c r="T126" s="125">
        <f>T127+T165</f>
        <v>0</v>
      </c>
      <c r="AT126" s="17" t="s">
        <v>71</v>
      </c>
      <c r="AU126" s="17" t="s">
        <v>190</v>
      </c>
      <c r="BK126" s="126">
        <f>BK127+BK165</f>
        <v>0</v>
      </c>
    </row>
    <row r="127" spans="2:63" s="10" customFormat="1" ht="25.95" customHeight="1" x14ac:dyDescent="0.25">
      <c r="B127" s="127"/>
      <c r="D127" s="128" t="s">
        <v>71</v>
      </c>
      <c r="E127" s="129" t="s">
        <v>229</v>
      </c>
      <c r="F127" s="129" t="s">
        <v>230</v>
      </c>
      <c r="I127" s="130"/>
      <c r="J127" s="131">
        <f>BK127</f>
        <v>0</v>
      </c>
      <c r="L127" s="127"/>
      <c r="M127" s="132"/>
      <c r="P127" s="133">
        <f>P128+P131+P154+P163</f>
        <v>0</v>
      </c>
      <c r="R127" s="133">
        <f>R128+R131+R154+R163</f>
        <v>350.39696150000003</v>
      </c>
      <c r="T127" s="134">
        <f>T128+T131+T154+T163</f>
        <v>0</v>
      </c>
      <c r="AR127" s="128" t="s">
        <v>80</v>
      </c>
      <c r="AT127" s="135" t="s">
        <v>71</v>
      </c>
      <c r="AU127" s="135" t="s">
        <v>72</v>
      </c>
      <c r="AY127" s="128" t="s">
        <v>207</v>
      </c>
      <c r="BK127" s="136">
        <f>BK128+BK131+BK154+BK163</f>
        <v>0</v>
      </c>
    </row>
    <row r="128" spans="2:63" s="10" customFormat="1" ht="22.8" customHeight="1" x14ac:dyDescent="0.25">
      <c r="B128" s="127"/>
      <c r="D128" s="128" t="s">
        <v>71</v>
      </c>
      <c r="E128" s="170" t="s">
        <v>80</v>
      </c>
      <c r="F128" s="170" t="s">
        <v>231</v>
      </c>
      <c r="I128" s="130"/>
      <c r="J128" s="171">
        <f>BK128</f>
        <v>0</v>
      </c>
      <c r="L128" s="127"/>
      <c r="M128" s="132"/>
      <c r="P128" s="133">
        <f>SUM(P129:P130)</f>
        <v>0</v>
      </c>
      <c r="R128" s="133">
        <f>SUM(R129:R130)</f>
        <v>0</v>
      </c>
      <c r="T128" s="134">
        <f>SUM(T129:T130)</f>
        <v>0</v>
      </c>
      <c r="AR128" s="128" t="s">
        <v>80</v>
      </c>
      <c r="AT128" s="135" t="s">
        <v>71</v>
      </c>
      <c r="AU128" s="135" t="s">
        <v>80</v>
      </c>
      <c r="AY128" s="128" t="s">
        <v>207</v>
      </c>
      <c r="BK128" s="136">
        <f>SUM(BK129:BK130)</f>
        <v>0</v>
      </c>
    </row>
    <row r="129" spans="2:65" s="1" customFormat="1" ht="21.75" customHeight="1" x14ac:dyDescent="0.2">
      <c r="B129" s="137"/>
      <c r="C129" s="138" t="s">
        <v>80</v>
      </c>
      <c r="D129" s="138" t="s">
        <v>208</v>
      </c>
      <c r="E129" s="139" t="s">
        <v>774</v>
      </c>
      <c r="F129" s="140" t="s">
        <v>775</v>
      </c>
      <c r="G129" s="141" t="s">
        <v>235</v>
      </c>
      <c r="H129" s="142">
        <v>323.2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91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3521</v>
      </c>
    </row>
    <row r="130" spans="2:65" s="11" customFormat="1" x14ac:dyDescent="0.2">
      <c r="B130" s="152"/>
      <c r="D130" s="153" t="s">
        <v>214</v>
      </c>
      <c r="E130" s="154" t="s">
        <v>1</v>
      </c>
      <c r="F130" s="155" t="s">
        <v>3522</v>
      </c>
      <c r="H130" s="156">
        <v>323.2</v>
      </c>
      <c r="I130" s="157"/>
      <c r="L130" s="152"/>
      <c r="M130" s="158"/>
      <c r="T130" s="159"/>
      <c r="AT130" s="154" t="s">
        <v>214</v>
      </c>
      <c r="AU130" s="154" t="s">
        <v>91</v>
      </c>
      <c r="AV130" s="11" t="s">
        <v>91</v>
      </c>
      <c r="AW130" s="11" t="s">
        <v>29</v>
      </c>
      <c r="AX130" s="11" t="s">
        <v>80</v>
      </c>
      <c r="AY130" s="154" t="s">
        <v>207</v>
      </c>
    </row>
    <row r="131" spans="2:65" s="10" customFormat="1" ht="22.8" customHeight="1" x14ac:dyDescent="0.25">
      <c r="B131" s="127"/>
      <c r="D131" s="128" t="s">
        <v>71</v>
      </c>
      <c r="E131" s="170" t="s">
        <v>206</v>
      </c>
      <c r="F131" s="170" t="s">
        <v>811</v>
      </c>
      <c r="I131" s="130"/>
      <c r="J131" s="171">
        <f>BK131</f>
        <v>0</v>
      </c>
      <c r="L131" s="127"/>
      <c r="M131" s="132"/>
      <c r="P131" s="133">
        <f>SUM(P132:P153)</f>
        <v>0</v>
      </c>
      <c r="R131" s="133">
        <f>SUM(R132:R153)</f>
        <v>273.99186200000003</v>
      </c>
      <c r="T131" s="134">
        <f>SUM(T132:T153)</f>
        <v>0</v>
      </c>
      <c r="AR131" s="128" t="s">
        <v>80</v>
      </c>
      <c r="AT131" s="135" t="s">
        <v>71</v>
      </c>
      <c r="AU131" s="135" t="s">
        <v>80</v>
      </c>
      <c r="AY131" s="128" t="s">
        <v>207</v>
      </c>
      <c r="BK131" s="136">
        <f>SUM(BK132:BK153)</f>
        <v>0</v>
      </c>
    </row>
    <row r="132" spans="2:65" s="1" customFormat="1" ht="24.15" customHeight="1" x14ac:dyDescent="0.2">
      <c r="B132" s="137"/>
      <c r="C132" s="138" t="s">
        <v>366</v>
      </c>
      <c r="D132" s="196" t="s">
        <v>208</v>
      </c>
      <c r="E132" s="227" t="s">
        <v>3464</v>
      </c>
      <c r="F132" s="228" t="s">
        <v>3465</v>
      </c>
      <c r="G132" s="229" t="s">
        <v>235</v>
      </c>
      <c r="H132" s="230">
        <v>11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0.39100000000000001</v>
      </c>
      <c r="R132" s="148">
        <f>Q132*H132</f>
        <v>4.3010000000000002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3523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3524</v>
      </c>
      <c r="H133" s="156">
        <v>11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4.15" customHeight="1" x14ac:dyDescent="0.2">
      <c r="B134" s="137"/>
      <c r="C134" s="138" t="s">
        <v>275</v>
      </c>
      <c r="D134" s="138" t="s">
        <v>208</v>
      </c>
      <c r="E134" s="139" t="s">
        <v>3470</v>
      </c>
      <c r="F134" s="140" t="s">
        <v>3471</v>
      </c>
      <c r="G134" s="141" t="s">
        <v>235</v>
      </c>
      <c r="H134" s="142">
        <v>323.2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0.57499999999999996</v>
      </c>
      <c r="R134" s="148">
        <f>Q134*H134</f>
        <v>185.83999999999997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3525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3526</v>
      </c>
      <c r="H135" s="156">
        <v>323.2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3" customHeight="1" x14ac:dyDescent="0.2">
      <c r="B136" s="137"/>
      <c r="C136" s="138" t="s">
        <v>236</v>
      </c>
      <c r="D136" s="196" t="s">
        <v>208</v>
      </c>
      <c r="E136" s="139" t="s">
        <v>3473</v>
      </c>
      <c r="F136" s="140" t="s">
        <v>3474</v>
      </c>
      <c r="G136" s="141" t="s">
        <v>235</v>
      </c>
      <c r="H136" s="142">
        <v>11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0.28409000000000001</v>
      </c>
      <c r="R136" s="148">
        <f>Q136*H136</f>
        <v>3.1249899999999999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3527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3524</v>
      </c>
      <c r="H137" s="156">
        <v>11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3" customHeight="1" x14ac:dyDescent="0.2">
      <c r="B138" s="137"/>
      <c r="C138" s="138" t="s">
        <v>206</v>
      </c>
      <c r="D138" s="138" t="s">
        <v>208</v>
      </c>
      <c r="E138" s="139" t="s">
        <v>3477</v>
      </c>
      <c r="F138" s="140" t="s">
        <v>3478</v>
      </c>
      <c r="G138" s="141" t="s">
        <v>235</v>
      </c>
      <c r="H138" s="142">
        <v>323.2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5.8100000000000001E-3</v>
      </c>
      <c r="R138" s="148">
        <f>Q138*H138</f>
        <v>1.8777919999999999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3528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3526</v>
      </c>
      <c r="H139" s="156">
        <v>323.2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3" customHeight="1" x14ac:dyDescent="0.2">
      <c r="B140" s="137"/>
      <c r="C140" s="138" t="s">
        <v>311</v>
      </c>
      <c r="D140" s="138" t="s">
        <v>208</v>
      </c>
      <c r="E140" s="139" t="s">
        <v>832</v>
      </c>
      <c r="F140" s="140" t="s">
        <v>833</v>
      </c>
      <c r="G140" s="141" t="s">
        <v>235</v>
      </c>
      <c r="H140" s="142">
        <v>323.2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5.1000000000000004E-4</v>
      </c>
      <c r="R140" s="148">
        <f>Q140*H140</f>
        <v>0.16483200000000001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3529</v>
      </c>
    </row>
    <row r="141" spans="2:65" s="1" customFormat="1" ht="19.2" x14ac:dyDescent="0.2">
      <c r="B141" s="32"/>
      <c r="D141" s="153" t="s">
        <v>220</v>
      </c>
      <c r="F141" s="160" t="s">
        <v>835</v>
      </c>
      <c r="I141" s="161"/>
      <c r="L141" s="32"/>
      <c r="M141" s="162"/>
      <c r="T141" s="59"/>
      <c r="AT141" s="17" t="s">
        <v>220</v>
      </c>
      <c r="AU141" s="17" t="s">
        <v>91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3526</v>
      </c>
      <c r="H142" s="156">
        <v>323.2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80</v>
      </c>
      <c r="AY142" s="154" t="s">
        <v>207</v>
      </c>
    </row>
    <row r="143" spans="2:65" s="1" customFormat="1" ht="33" customHeight="1" x14ac:dyDescent="0.2">
      <c r="B143" s="137"/>
      <c r="C143" s="138" t="s">
        <v>362</v>
      </c>
      <c r="D143" s="138" t="s">
        <v>208</v>
      </c>
      <c r="E143" s="227" t="s">
        <v>3481</v>
      </c>
      <c r="F143" s="228" t="s">
        <v>3482</v>
      </c>
      <c r="G143" s="229" t="s">
        <v>235</v>
      </c>
      <c r="H143" s="230">
        <v>323.2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0.10373</v>
      </c>
      <c r="R143" s="148">
        <f>Q143*H143</f>
        <v>33.525536000000002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3530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3526</v>
      </c>
      <c r="H144" s="156">
        <v>323.2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37.799999999999997" customHeight="1" x14ac:dyDescent="0.2">
      <c r="B145" s="137"/>
      <c r="C145" s="138" t="s">
        <v>320</v>
      </c>
      <c r="D145" s="138" t="s">
        <v>208</v>
      </c>
      <c r="E145" s="139" t="s">
        <v>3484</v>
      </c>
      <c r="F145" s="140" t="s">
        <v>3485</v>
      </c>
      <c r="G145" s="141" t="s">
        <v>235</v>
      </c>
      <c r="H145" s="142">
        <v>323.2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0.12966</v>
      </c>
      <c r="R145" s="148">
        <f>Q145*H145</f>
        <v>41.906112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3531</v>
      </c>
    </row>
    <row r="146" spans="2:65" s="11" customFormat="1" x14ac:dyDescent="0.2">
      <c r="B146" s="152"/>
      <c r="D146" s="153" t="s">
        <v>214</v>
      </c>
      <c r="E146" s="154" t="s">
        <v>1</v>
      </c>
      <c r="F146" s="155" t="s">
        <v>3526</v>
      </c>
      <c r="H146" s="156">
        <v>323.2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24.15" customHeight="1" x14ac:dyDescent="0.2">
      <c r="B147" s="137"/>
      <c r="C147" s="138" t="s">
        <v>324</v>
      </c>
      <c r="D147" s="196" t="s">
        <v>208</v>
      </c>
      <c r="E147" s="139" t="s">
        <v>3494</v>
      </c>
      <c r="F147" s="140" t="s">
        <v>3495</v>
      </c>
      <c r="G147" s="141" t="s">
        <v>235</v>
      </c>
      <c r="H147" s="142">
        <v>11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0.112</v>
      </c>
      <c r="R147" s="148">
        <f>Q147*H147</f>
        <v>1.232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3532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3524</v>
      </c>
      <c r="H148" s="156">
        <v>11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16.5" customHeight="1" x14ac:dyDescent="0.2">
      <c r="B149" s="137"/>
      <c r="C149" s="206" t="s">
        <v>330</v>
      </c>
      <c r="D149" s="222" t="s">
        <v>742</v>
      </c>
      <c r="E149" s="207" t="s">
        <v>3497</v>
      </c>
      <c r="F149" s="208" t="s">
        <v>3498</v>
      </c>
      <c r="G149" s="209" t="s">
        <v>235</v>
      </c>
      <c r="H149" s="210">
        <v>11.22</v>
      </c>
      <c r="I149" s="211"/>
      <c r="J149" s="212">
        <f>ROUND(I149*H149,2)</f>
        <v>0</v>
      </c>
      <c r="K149" s="213"/>
      <c r="L149" s="214"/>
      <c r="M149" s="215" t="s">
        <v>1</v>
      </c>
      <c r="N149" s="216" t="s">
        <v>38</v>
      </c>
      <c r="P149" s="148">
        <f>O149*H149</f>
        <v>0</v>
      </c>
      <c r="Q149" s="148">
        <v>0.18</v>
      </c>
      <c r="R149" s="148">
        <f>Q149*H149</f>
        <v>2.0196000000000001</v>
      </c>
      <c r="S149" s="148">
        <v>0</v>
      </c>
      <c r="T149" s="149">
        <f>S149*H149</f>
        <v>0</v>
      </c>
      <c r="AR149" s="150" t="s">
        <v>320</v>
      </c>
      <c r="AT149" s="150" t="s">
        <v>742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3533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3534</v>
      </c>
      <c r="H150" s="156">
        <v>8.6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72</v>
      </c>
      <c r="AY150" s="154" t="s">
        <v>207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3535</v>
      </c>
      <c r="H151" s="156">
        <v>2.4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4" customFormat="1" x14ac:dyDescent="0.2">
      <c r="B152" s="178"/>
      <c r="D152" s="153" t="s">
        <v>214</v>
      </c>
      <c r="E152" s="179" t="s">
        <v>1</v>
      </c>
      <c r="F152" s="180" t="s">
        <v>243</v>
      </c>
      <c r="H152" s="181">
        <v>11</v>
      </c>
      <c r="I152" s="182"/>
      <c r="L152" s="178"/>
      <c r="M152" s="183"/>
      <c r="T152" s="184"/>
      <c r="AT152" s="179" t="s">
        <v>214</v>
      </c>
      <c r="AU152" s="179" t="s">
        <v>91</v>
      </c>
      <c r="AV152" s="14" t="s">
        <v>236</v>
      </c>
      <c r="AW152" s="14" t="s">
        <v>29</v>
      </c>
      <c r="AX152" s="14" t="s">
        <v>80</v>
      </c>
      <c r="AY152" s="179" t="s">
        <v>207</v>
      </c>
    </row>
    <row r="153" spans="2:65" s="11" customFormat="1" x14ac:dyDescent="0.2">
      <c r="B153" s="152"/>
      <c r="D153" s="153" t="s">
        <v>214</v>
      </c>
      <c r="F153" s="155" t="s">
        <v>3536</v>
      </c>
      <c r="H153" s="156">
        <v>11.22</v>
      </c>
      <c r="I153" s="157"/>
      <c r="L153" s="152"/>
      <c r="M153" s="158"/>
      <c r="T153" s="159"/>
      <c r="AT153" s="154" t="s">
        <v>214</v>
      </c>
      <c r="AU153" s="154" t="s">
        <v>91</v>
      </c>
      <c r="AV153" s="11" t="s">
        <v>91</v>
      </c>
      <c r="AW153" s="11" t="s">
        <v>3</v>
      </c>
      <c r="AX153" s="11" t="s">
        <v>80</v>
      </c>
      <c r="AY153" s="154" t="s">
        <v>207</v>
      </c>
    </row>
    <row r="154" spans="2:65" s="10" customFormat="1" ht="22.8" customHeight="1" x14ac:dyDescent="0.25">
      <c r="B154" s="127"/>
      <c r="D154" s="128" t="s">
        <v>71</v>
      </c>
      <c r="E154" s="170" t="s">
        <v>324</v>
      </c>
      <c r="F154" s="170" t="s">
        <v>472</v>
      </c>
      <c r="I154" s="130"/>
      <c r="J154" s="171">
        <f>BK154</f>
        <v>0</v>
      </c>
      <c r="L154" s="127"/>
      <c r="M154" s="132"/>
      <c r="P154" s="133">
        <f>SUM(P155:P162)</f>
        <v>0</v>
      </c>
      <c r="R154" s="133">
        <f>SUM(R155:R162)</f>
        <v>76.405099500000006</v>
      </c>
      <c r="T154" s="134">
        <f>SUM(T155:T162)</f>
        <v>0</v>
      </c>
      <c r="AR154" s="128" t="s">
        <v>80</v>
      </c>
      <c r="AT154" s="135" t="s">
        <v>71</v>
      </c>
      <c r="AU154" s="135" t="s">
        <v>80</v>
      </c>
      <c r="AY154" s="128" t="s">
        <v>207</v>
      </c>
      <c r="BK154" s="136">
        <f>SUM(BK155:BK162)</f>
        <v>0</v>
      </c>
    </row>
    <row r="155" spans="2:65" s="1" customFormat="1" ht="33" customHeight="1" x14ac:dyDescent="0.2">
      <c r="B155" s="137"/>
      <c r="C155" s="138" t="s">
        <v>334</v>
      </c>
      <c r="D155" s="138" t="s">
        <v>208</v>
      </c>
      <c r="E155" s="139" t="s">
        <v>3503</v>
      </c>
      <c r="F155" s="140" t="s">
        <v>3504</v>
      </c>
      <c r="G155" s="141" t="s">
        <v>410</v>
      </c>
      <c r="H155" s="142">
        <v>249.3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0.11700000000000001</v>
      </c>
      <c r="R155" s="148">
        <f>Q155*H155</f>
        <v>29.168100000000003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3537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3538</v>
      </c>
      <c r="H156" s="156">
        <v>249.3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16.5" customHeight="1" x14ac:dyDescent="0.2">
      <c r="B157" s="137"/>
      <c r="C157" s="206" t="s">
        <v>337</v>
      </c>
      <c r="D157" s="206" t="s">
        <v>742</v>
      </c>
      <c r="E157" s="207" t="s">
        <v>2180</v>
      </c>
      <c r="F157" s="208" t="s">
        <v>3027</v>
      </c>
      <c r="G157" s="209" t="s">
        <v>247</v>
      </c>
      <c r="H157" s="210">
        <v>251.79300000000001</v>
      </c>
      <c r="I157" s="211"/>
      <c r="J157" s="212">
        <f>ROUND(I157*H157,2)</f>
        <v>0</v>
      </c>
      <c r="K157" s="213"/>
      <c r="L157" s="214"/>
      <c r="M157" s="215" t="s">
        <v>1</v>
      </c>
      <c r="N157" s="216" t="s">
        <v>38</v>
      </c>
      <c r="P157" s="148">
        <f>O157*H157</f>
        <v>0</v>
      </c>
      <c r="Q157" s="148">
        <v>8.5000000000000006E-2</v>
      </c>
      <c r="R157" s="148">
        <f>Q157*H157</f>
        <v>21.402405000000002</v>
      </c>
      <c r="S157" s="148">
        <v>0</v>
      </c>
      <c r="T157" s="149">
        <f>S157*H157</f>
        <v>0</v>
      </c>
      <c r="AR157" s="150" t="s">
        <v>320</v>
      </c>
      <c r="AT157" s="150" t="s">
        <v>742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3539</v>
      </c>
    </row>
    <row r="158" spans="2:65" s="11" customFormat="1" x14ac:dyDescent="0.2">
      <c r="B158" s="152"/>
      <c r="D158" s="153" t="s">
        <v>214</v>
      </c>
      <c r="F158" s="155" t="s">
        <v>3540</v>
      </c>
      <c r="H158" s="156">
        <v>251.79300000000001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3</v>
      </c>
      <c r="AX158" s="11" t="s">
        <v>80</v>
      </c>
      <c r="AY158" s="154" t="s">
        <v>207</v>
      </c>
    </row>
    <row r="159" spans="2:65" s="1" customFormat="1" ht="37.799999999999997" customHeight="1" x14ac:dyDescent="0.2">
      <c r="B159" s="137"/>
      <c r="C159" s="138" t="s">
        <v>341</v>
      </c>
      <c r="D159" s="138" t="s">
        <v>208</v>
      </c>
      <c r="E159" s="139" t="s">
        <v>3509</v>
      </c>
      <c r="F159" s="140" t="s">
        <v>3510</v>
      </c>
      <c r="G159" s="141" t="s">
        <v>410</v>
      </c>
      <c r="H159" s="142">
        <v>211.3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9.8530000000000006E-2</v>
      </c>
      <c r="R159" s="148">
        <f>Q159*H159</f>
        <v>20.819389000000001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3541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3542</v>
      </c>
      <c r="H160" s="156">
        <v>211.3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1.75" customHeight="1" x14ac:dyDescent="0.2">
      <c r="B161" s="137"/>
      <c r="C161" s="206" t="s">
        <v>344</v>
      </c>
      <c r="D161" s="206" t="s">
        <v>742</v>
      </c>
      <c r="E161" s="207" t="s">
        <v>3513</v>
      </c>
      <c r="F161" s="208" t="s">
        <v>3514</v>
      </c>
      <c r="G161" s="209" t="s">
        <v>247</v>
      </c>
      <c r="H161" s="210">
        <v>213.41300000000001</v>
      </c>
      <c r="I161" s="211"/>
      <c r="J161" s="212">
        <f>ROUND(I161*H161,2)</f>
        <v>0</v>
      </c>
      <c r="K161" s="213"/>
      <c r="L161" s="214"/>
      <c r="M161" s="215" t="s">
        <v>1</v>
      </c>
      <c r="N161" s="216" t="s">
        <v>38</v>
      </c>
      <c r="P161" s="148">
        <f>O161*H161</f>
        <v>0</v>
      </c>
      <c r="Q161" s="148">
        <v>2.35E-2</v>
      </c>
      <c r="R161" s="148">
        <f>Q161*H161</f>
        <v>5.0152055000000004</v>
      </c>
      <c r="S161" s="148">
        <v>0</v>
      </c>
      <c r="T161" s="149">
        <f>S161*H161</f>
        <v>0</v>
      </c>
      <c r="AR161" s="150" t="s">
        <v>320</v>
      </c>
      <c r="AT161" s="150" t="s">
        <v>742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3543</v>
      </c>
    </row>
    <row r="162" spans="2:65" s="11" customFormat="1" x14ac:dyDescent="0.2">
      <c r="B162" s="152"/>
      <c r="D162" s="153" t="s">
        <v>214</v>
      </c>
      <c r="F162" s="155" t="s">
        <v>3544</v>
      </c>
      <c r="H162" s="156">
        <v>213.41300000000001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3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1706</v>
      </c>
      <c r="F163" s="170" t="s">
        <v>1827</v>
      </c>
      <c r="I163" s="130"/>
      <c r="J163" s="171">
        <f>BK163</f>
        <v>0</v>
      </c>
      <c r="L163" s="127"/>
      <c r="M163" s="132"/>
      <c r="P163" s="133">
        <f>P164</f>
        <v>0</v>
      </c>
      <c r="R163" s="133">
        <f>R164</f>
        <v>0</v>
      </c>
      <c r="T163" s="134">
        <f>T164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BK164</f>
        <v>0</v>
      </c>
    </row>
    <row r="164" spans="2:65" s="1" customFormat="1" ht="33" customHeight="1" x14ac:dyDescent="0.2">
      <c r="B164" s="137"/>
      <c r="C164" s="138" t="s">
        <v>348</v>
      </c>
      <c r="D164" s="138" t="s">
        <v>208</v>
      </c>
      <c r="E164" s="139" t="s">
        <v>1829</v>
      </c>
      <c r="F164" s="140" t="s">
        <v>1830</v>
      </c>
      <c r="G164" s="141" t="s">
        <v>469</v>
      </c>
      <c r="H164" s="142">
        <v>350.39699999999999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3545</v>
      </c>
    </row>
    <row r="165" spans="2:65" s="10" customFormat="1" ht="25.95" customHeight="1" x14ac:dyDescent="0.25">
      <c r="B165" s="127"/>
      <c r="D165" s="128" t="s">
        <v>71</v>
      </c>
      <c r="E165" s="129" t="s">
        <v>204</v>
      </c>
      <c r="F165" s="129" t="s">
        <v>205</v>
      </c>
      <c r="I165" s="130"/>
      <c r="J165" s="131">
        <f>BK165</f>
        <v>0</v>
      </c>
      <c r="L165" s="127"/>
      <c r="M165" s="132"/>
      <c r="P165" s="133">
        <f>SUM(P166:P167)</f>
        <v>0</v>
      </c>
      <c r="R165" s="133">
        <f>SUM(R166:R167)</f>
        <v>0</v>
      </c>
      <c r="T165" s="134">
        <f>SUM(T166:T167)</f>
        <v>0</v>
      </c>
      <c r="AR165" s="128" t="s">
        <v>206</v>
      </c>
      <c r="AT165" s="135" t="s">
        <v>71</v>
      </c>
      <c r="AU165" s="135" t="s">
        <v>72</v>
      </c>
      <c r="AY165" s="128" t="s">
        <v>207</v>
      </c>
      <c r="BK165" s="136">
        <f>SUM(BK166:BK167)</f>
        <v>0</v>
      </c>
    </row>
    <row r="166" spans="2:65" s="1" customFormat="1" ht="49.05" customHeight="1" x14ac:dyDescent="0.2">
      <c r="B166" s="137"/>
      <c r="C166" s="138" t="s">
        <v>354</v>
      </c>
      <c r="D166" s="138" t="s">
        <v>208</v>
      </c>
      <c r="E166" s="139" t="s">
        <v>918</v>
      </c>
      <c r="F166" s="140" t="s">
        <v>919</v>
      </c>
      <c r="G166" s="141" t="s">
        <v>211</v>
      </c>
      <c r="H166" s="142">
        <v>1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212</v>
      </c>
      <c r="AT166" s="150" t="s">
        <v>208</v>
      </c>
      <c r="AU166" s="150" t="s">
        <v>80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212</v>
      </c>
      <c r="BM166" s="150" t="s">
        <v>3546</v>
      </c>
    </row>
    <row r="167" spans="2:65" s="1" customFormat="1" ht="44.25" customHeight="1" x14ac:dyDescent="0.2">
      <c r="B167" s="137"/>
      <c r="C167" s="138" t="s">
        <v>358</v>
      </c>
      <c r="D167" s="138" t="s">
        <v>208</v>
      </c>
      <c r="E167" s="139" t="s">
        <v>621</v>
      </c>
      <c r="F167" s="140" t="s">
        <v>622</v>
      </c>
      <c r="G167" s="141" t="s">
        <v>211</v>
      </c>
      <c r="H167" s="142">
        <v>1</v>
      </c>
      <c r="I167" s="143"/>
      <c r="J167" s="144">
        <f>ROUND(I167*H167,2)</f>
        <v>0</v>
      </c>
      <c r="K167" s="145"/>
      <c r="L167" s="32"/>
      <c r="M167" s="199" t="s">
        <v>1</v>
      </c>
      <c r="N167" s="200" t="s">
        <v>38</v>
      </c>
      <c r="O167" s="201"/>
      <c r="P167" s="202">
        <f>O167*H167</f>
        <v>0</v>
      </c>
      <c r="Q167" s="202">
        <v>0</v>
      </c>
      <c r="R167" s="202">
        <f>Q167*H167</f>
        <v>0</v>
      </c>
      <c r="S167" s="202">
        <v>0</v>
      </c>
      <c r="T167" s="203">
        <f>S167*H167</f>
        <v>0</v>
      </c>
      <c r="AR167" s="150" t="s">
        <v>212</v>
      </c>
      <c r="AT167" s="150" t="s">
        <v>208</v>
      </c>
      <c r="AU167" s="150" t="s">
        <v>80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212</v>
      </c>
      <c r="BM167" s="150" t="s">
        <v>3547</v>
      </c>
    </row>
    <row r="168" spans="2:65" s="1" customFormat="1" ht="6.9" customHeight="1" x14ac:dyDescent="0.2">
      <c r="B168" s="47"/>
      <c r="C168" s="48"/>
      <c r="D168" s="48"/>
      <c r="E168" s="48"/>
      <c r="F168" s="48"/>
      <c r="G168" s="48"/>
      <c r="H168" s="48"/>
      <c r="I168" s="48"/>
      <c r="J168" s="48"/>
      <c r="K168" s="48"/>
      <c r="L168" s="32"/>
    </row>
  </sheetData>
  <autoFilter ref="C125:K167" xr:uid="{00000000-0009-0000-0000-00001A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2:BM168"/>
  <sheetViews>
    <sheetView showGridLines="0" topLeftCell="A125" workbookViewId="0">
      <selection activeCell="E143" sqref="E143:H143"/>
    </sheetView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179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ht="12" customHeight="1" x14ac:dyDescent="0.2">
      <c r="B8" s="20"/>
      <c r="D8" s="27" t="s">
        <v>184</v>
      </c>
      <c r="L8" s="20"/>
    </row>
    <row r="9" spans="2:46" s="1" customFormat="1" ht="16.5" customHeight="1" x14ac:dyDescent="0.2">
      <c r="B9" s="32"/>
      <c r="E9" s="243" t="s">
        <v>3460</v>
      </c>
      <c r="F9" s="240"/>
      <c r="G9" s="240"/>
      <c r="H9" s="240"/>
      <c r="L9" s="32"/>
    </row>
    <row r="10" spans="2:46" s="1" customFormat="1" ht="12" customHeight="1" x14ac:dyDescent="0.2">
      <c r="B10" s="32"/>
      <c r="D10" s="27" t="s">
        <v>625</v>
      </c>
      <c r="L10" s="32"/>
    </row>
    <row r="11" spans="2:46" s="1" customFormat="1" ht="30" customHeight="1" x14ac:dyDescent="0.2">
      <c r="B11" s="32"/>
      <c r="E11" s="239" t="s">
        <v>3548</v>
      </c>
      <c r="F11" s="240"/>
      <c r="G11" s="240"/>
      <c r="H11" s="240"/>
      <c r="L11" s="32"/>
    </row>
    <row r="12" spans="2:46" s="1" customFormat="1" x14ac:dyDescent="0.2">
      <c r="B12" s="32"/>
      <c r="L12" s="32"/>
    </row>
    <row r="13" spans="2:46" s="1" customFormat="1" ht="12" customHeight="1" x14ac:dyDescent="0.2">
      <c r="B13" s="32"/>
      <c r="D13" s="27" t="s">
        <v>17</v>
      </c>
      <c r="F13" s="25" t="s">
        <v>1</v>
      </c>
      <c r="I13" s="27" t="s">
        <v>18</v>
      </c>
      <c r="J13" s="25" t="s">
        <v>1</v>
      </c>
      <c r="L13" s="32"/>
    </row>
    <row r="14" spans="2:46" s="1" customFormat="1" ht="12" customHeight="1" x14ac:dyDescent="0.2">
      <c r="B14" s="32"/>
      <c r="D14" s="27" t="s">
        <v>19</v>
      </c>
      <c r="F14" s="25" t="s">
        <v>20</v>
      </c>
      <c r="I14" s="27" t="s">
        <v>21</v>
      </c>
      <c r="J14" s="55" t="str">
        <f>'Rekapitulácia stavby'!AN8</f>
        <v>31. 7. 2026</v>
      </c>
      <c r="L14" s="32"/>
    </row>
    <row r="15" spans="2:46" s="1" customFormat="1" ht="10.8" customHeight="1" x14ac:dyDescent="0.2">
      <c r="B15" s="32"/>
      <c r="L15" s="32"/>
    </row>
    <row r="16" spans="2:46" s="1" customFormat="1" ht="12" customHeight="1" x14ac:dyDescent="0.2">
      <c r="B16" s="32"/>
      <c r="D16" s="27" t="s">
        <v>23</v>
      </c>
      <c r="I16" s="27" t="s">
        <v>24</v>
      </c>
      <c r="J16" s="25" t="str">
        <f>IF('Rekapitulácia stavby'!AN10="","",'Rekapitulácia stavby'!AN10)</f>
        <v/>
      </c>
      <c r="L16" s="32"/>
    </row>
    <row r="17" spans="2:12" s="1" customFormat="1" ht="18" customHeight="1" x14ac:dyDescent="0.2">
      <c r="B17" s="32"/>
      <c r="E17" s="25" t="str">
        <f>IF('Rekapitulácia stavby'!E11="","",'Rekapitulácia stavby'!E11)</f>
        <v xml:space="preserve"> </v>
      </c>
      <c r="I17" s="27" t="s">
        <v>25</v>
      </c>
      <c r="J17" s="25" t="str">
        <f>IF('Rekapitulácia stavby'!AN11="","",'Rekapitulácia stavby'!AN11)</f>
        <v/>
      </c>
      <c r="L17" s="32"/>
    </row>
    <row r="18" spans="2:12" s="1" customFormat="1" ht="6.9" customHeight="1" x14ac:dyDescent="0.2">
      <c r="B18" s="32"/>
      <c r="L18" s="32"/>
    </row>
    <row r="19" spans="2:12" s="1" customFormat="1" ht="12" customHeight="1" x14ac:dyDescent="0.2">
      <c r="B19" s="32"/>
      <c r="D19" s="27" t="s">
        <v>26</v>
      </c>
      <c r="I19" s="27" t="s">
        <v>24</v>
      </c>
      <c r="J19" s="28" t="str">
        <f>'Rekapitulácia stavby'!AN13</f>
        <v>Vyplň údaj</v>
      </c>
      <c r="L19" s="32"/>
    </row>
    <row r="20" spans="2:12" s="1" customFormat="1" ht="18" customHeight="1" x14ac:dyDescent="0.2">
      <c r="B20" s="32"/>
      <c r="E20" s="245" t="str">
        <f>'Rekapitulácia stavby'!E14</f>
        <v>Vyplň údaj</v>
      </c>
      <c r="F20" s="246"/>
      <c r="G20" s="246"/>
      <c r="H20" s="246"/>
      <c r="I20" s="27" t="s">
        <v>25</v>
      </c>
      <c r="J20" s="28" t="str">
        <f>'Rekapitulácia stavby'!AN14</f>
        <v>Vyplň údaj</v>
      </c>
      <c r="L20" s="32"/>
    </row>
    <row r="21" spans="2:12" s="1" customFormat="1" ht="6.9" customHeight="1" x14ac:dyDescent="0.2">
      <c r="B21" s="32"/>
      <c r="L21" s="32"/>
    </row>
    <row r="22" spans="2:12" s="1" customFormat="1" ht="12" customHeight="1" x14ac:dyDescent="0.2">
      <c r="B22" s="32"/>
      <c r="D22" s="27" t="s">
        <v>28</v>
      </c>
      <c r="I22" s="27" t="s">
        <v>24</v>
      </c>
      <c r="J22" s="25" t="str">
        <f>IF('Rekapitulácia stavby'!AN16="","",'Rekapitulácia stavby'!AN16)</f>
        <v/>
      </c>
      <c r="L22" s="32"/>
    </row>
    <row r="23" spans="2:12" s="1" customFormat="1" ht="18" customHeight="1" x14ac:dyDescent="0.2">
      <c r="B23" s="32"/>
      <c r="E23" s="25" t="str">
        <f>IF('Rekapitulácia stavby'!E17="","",'Rekapitulácia stavby'!E17)</f>
        <v xml:space="preserve"> </v>
      </c>
      <c r="I23" s="27" t="s">
        <v>25</v>
      </c>
      <c r="J23" s="25" t="str">
        <f>IF('Rekapitulácia stavby'!AN17="","",'Rekapitulácia stavby'!AN17)</f>
        <v/>
      </c>
      <c r="L23" s="32"/>
    </row>
    <row r="24" spans="2:12" s="1" customFormat="1" ht="6.9" customHeight="1" x14ac:dyDescent="0.2">
      <c r="B24" s="32"/>
      <c r="L24" s="32"/>
    </row>
    <row r="25" spans="2:12" s="1" customFormat="1" ht="12" customHeight="1" x14ac:dyDescent="0.2">
      <c r="B25" s="32"/>
      <c r="D25" s="27" t="s">
        <v>30</v>
      </c>
      <c r="I25" s="27" t="s">
        <v>24</v>
      </c>
      <c r="J25" s="25" t="str">
        <f>IF('Rekapitulácia stavby'!AN19="","",'Rekapitulácia stavby'!AN19)</f>
        <v/>
      </c>
      <c r="L25" s="32"/>
    </row>
    <row r="26" spans="2:12" s="1" customFormat="1" ht="18" customHeight="1" x14ac:dyDescent="0.2">
      <c r="B26" s="32"/>
      <c r="E26" s="25" t="str">
        <f>IF('Rekapitulácia stavby'!E20="","",'Rekapitulácia stavby'!E20)</f>
        <v xml:space="preserve"> </v>
      </c>
      <c r="I26" s="27" t="s">
        <v>25</v>
      </c>
      <c r="J26" s="25" t="str">
        <f>IF('Rekapitulácia stavby'!AN20="","",'Rekapitulácia stavby'!AN20)</f>
        <v/>
      </c>
      <c r="L26" s="32"/>
    </row>
    <row r="27" spans="2:12" s="1" customFormat="1" ht="6.9" customHeight="1" x14ac:dyDescent="0.2">
      <c r="B27" s="32"/>
      <c r="L27" s="32"/>
    </row>
    <row r="28" spans="2:12" s="1" customFormat="1" ht="12" customHeight="1" x14ac:dyDescent="0.2">
      <c r="B28" s="32"/>
      <c r="D28" s="27" t="s">
        <v>31</v>
      </c>
      <c r="L28" s="32"/>
    </row>
    <row r="29" spans="2:12" s="7" customFormat="1" ht="16.5" customHeight="1" x14ac:dyDescent="0.2">
      <c r="B29" s="97"/>
      <c r="E29" s="247" t="s">
        <v>1</v>
      </c>
      <c r="F29" s="247"/>
      <c r="G29" s="247"/>
      <c r="H29" s="247"/>
      <c r="L29" s="97"/>
    </row>
    <row r="30" spans="2:12" s="1" customFormat="1" ht="6.9" customHeight="1" x14ac:dyDescent="0.2">
      <c r="B30" s="32"/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25.35" customHeight="1" x14ac:dyDescent="0.2">
      <c r="B32" s="32"/>
      <c r="D32" s="98" t="s">
        <v>32</v>
      </c>
      <c r="J32" s="69">
        <f>ROUND(J126, 2)</f>
        <v>0</v>
      </c>
      <c r="L32" s="32"/>
    </row>
    <row r="33" spans="2:12" s="1" customFormat="1" ht="6.9" customHeight="1" x14ac:dyDescent="0.2">
      <c r="B33" s="32"/>
      <c r="D33" s="56"/>
      <c r="E33" s="56"/>
      <c r="F33" s="56"/>
      <c r="G33" s="56"/>
      <c r="H33" s="56"/>
      <c r="I33" s="56"/>
      <c r="J33" s="56"/>
      <c r="K33" s="56"/>
      <c r="L33" s="32"/>
    </row>
    <row r="34" spans="2:12" s="1" customFormat="1" ht="14.4" customHeight="1" x14ac:dyDescent="0.2">
      <c r="B34" s="32"/>
      <c r="F34" s="35" t="s">
        <v>34</v>
      </c>
      <c r="I34" s="35" t="s">
        <v>33</v>
      </c>
      <c r="J34" s="35" t="s">
        <v>35</v>
      </c>
      <c r="L34" s="32"/>
    </row>
    <row r="35" spans="2:12" s="1" customFormat="1" ht="14.4" customHeight="1" x14ac:dyDescent="0.2">
      <c r="B35" s="32"/>
      <c r="D35" s="58" t="s">
        <v>36</v>
      </c>
      <c r="E35" s="37" t="s">
        <v>37</v>
      </c>
      <c r="F35" s="99">
        <f>ROUND((SUM(BE126:BE167)),  2)</f>
        <v>0</v>
      </c>
      <c r="G35" s="100"/>
      <c r="H35" s="100"/>
      <c r="I35" s="101">
        <v>0.23</v>
      </c>
      <c r="J35" s="99">
        <f>ROUND(((SUM(BE126:BE167))*I35),  2)</f>
        <v>0</v>
      </c>
      <c r="L35" s="32"/>
    </row>
    <row r="36" spans="2:12" s="1" customFormat="1" ht="14.4" customHeight="1" x14ac:dyDescent="0.2">
      <c r="B36" s="32"/>
      <c r="E36" s="37" t="s">
        <v>38</v>
      </c>
      <c r="F36" s="89">
        <f>ROUND((SUM(BF126:BF167)),  2)</f>
        <v>0</v>
      </c>
      <c r="I36" s="102">
        <v>0.23</v>
      </c>
      <c r="J36" s="89">
        <f>ROUND(((SUM(BF126:BF167))*I36),  2)</f>
        <v>0</v>
      </c>
      <c r="L36" s="32"/>
    </row>
    <row r="37" spans="2:12" s="1" customFormat="1" ht="14.4" hidden="1" customHeight="1" x14ac:dyDescent="0.2">
      <c r="B37" s="32"/>
      <c r="E37" s="27" t="s">
        <v>39</v>
      </c>
      <c r="F37" s="89">
        <f>ROUND((SUM(BG126:BG167)),  2)</f>
        <v>0</v>
      </c>
      <c r="I37" s="102">
        <v>0.23</v>
      </c>
      <c r="J37" s="89">
        <f>0</f>
        <v>0</v>
      </c>
      <c r="L37" s="32"/>
    </row>
    <row r="38" spans="2:12" s="1" customFormat="1" ht="14.4" hidden="1" customHeight="1" x14ac:dyDescent="0.2">
      <c r="B38" s="32"/>
      <c r="E38" s="27" t="s">
        <v>40</v>
      </c>
      <c r="F38" s="89">
        <f>ROUND((SUM(BH126:BH167)),  2)</f>
        <v>0</v>
      </c>
      <c r="I38" s="102">
        <v>0.23</v>
      </c>
      <c r="J38" s="89">
        <f>0</f>
        <v>0</v>
      </c>
      <c r="L38" s="32"/>
    </row>
    <row r="39" spans="2:12" s="1" customFormat="1" ht="14.4" hidden="1" customHeight="1" x14ac:dyDescent="0.2">
      <c r="B39" s="32"/>
      <c r="E39" s="37" t="s">
        <v>41</v>
      </c>
      <c r="F39" s="99">
        <f>ROUND((SUM(BI126:BI167)),  2)</f>
        <v>0</v>
      </c>
      <c r="G39" s="100"/>
      <c r="H39" s="100"/>
      <c r="I39" s="101">
        <v>0</v>
      </c>
      <c r="J39" s="99">
        <f>0</f>
        <v>0</v>
      </c>
      <c r="L39" s="32"/>
    </row>
    <row r="40" spans="2:12" s="1" customFormat="1" ht="6.9" customHeight="1" x14ac:dyDescent="0.2">
      <c r="B40" s="32"/>
      <c r="L40" s="32"/>
    </row>
    <row r="41" spans="2:12" s="1" customFormat="1" ht="25.35" customHeight="1" x14ac:dyDescent="0.2">
      <c r="B41" s="32"/>
      <c r="C41" s="103"/>
      <c r="D41" s="104" t="s">
        <v>42</v>
      </c>
      <c r="E41" s="60"/>
      <c r="F41" s="60"/>
      <c r="G41" s="105" t="s">
        <v>43</v>
      </c>
      <c r="H41" s="106" t="s">
        <v>44</v>
      </c>
      <c r="I41" s="60"/>
      <c r="J41" s="107">
        <f>SUM(J32:J39)</f>
        <v>0</v>
      </c>
      <c r="K41" s="108"/>
      <c r="L41" s="32"/>
    </row>
    <row r="42" spans="2:12" s="1" customFormat="1" ht="14.4" customHeight="1" x14ac:dyDescent="0.2">
      <c r="B42" s="32"/>
      <c r="L42" s="32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12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12" s="1" customFormat="1" ht="24.9" customHeight="1" x14ac:dyDescent="0.2">
      <c r="B82" s="32"/>
      <c r="C82" s="21" t="s">
        <v>186</v>
      </c>
      <c r="L82" s="32"/>
    </row>
    <row r="83" spans="2:12" s="1" customFormat="1" ht="6.9" customHeight="1" x14ac:dyDescent="0.2">
      <c r="B83" s="32"/>
      <c r="L83" s="32"/>
    </row>
    <row r="84" spans="2:12" s="1" customFormat="1" ht="12" customHeight="1" x14ac:dyDescent="0.2">
      <c r="B84" s="32"/>
      <c r="C84" s="27" t="s">
        <v>15</v>
      </c>
      <c r="L84" s="32"/>
    </row>
    <row r="85" spans="2:12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12" ht="12" customHeight="1" x14ac:dyDescent="0.2">
      <c r="B86" s="20"/>
      <c r="C86" s="27" t="s">
        <v>184</v>
      </c>
      <c r="L86" s="20"/>
    </row>
    <row r="87" spans="2:12" s="1" customFormat="1" ht="16.5" customHeight="1" x14ac:dyDescent="0.2">
      <c r="B87" s="32"/>
      <c r="E87" s="243" t="s">
        <v>3460</v>
      </c>
      <c r="F87" s="240"/>
      <c r="G87" s="240"/>
      <c r="H87" s="240"/>
      <c r="L87" s="32"/>
    </row>
    <row r="88" spans="2:12" s="1" customFormat="1" ht="12" customHeight="1" x14ac:dyDescent="0.2">
      <c r="B88" s="32"/>
      <c r="C88" s="27" t="s">
        <v>625</v>
      </c>
      <c r="L88" s="32"/>
    </row>
    <row r="89" spans="2:12" s="1" customFormat="1" ht="30" customHeight="1" x14ac:dyDescent="0.2">
      <c r="B89" s="32"/>
      <c r="E89" s="239" t="str">
        <f>E11</f>
        <v>SO 2.14.3 - SO 2.14.3  Úsek - MC MO3 8/40 - II. etapa</v>
      </c>
      <c r="F89" s="240"/>
      <c r="G89" s="240"/>
      <c r="H89" s="240"/>
      <c r="L89" s="32"/>
    </row>
    <row r="90" spans="2:12" s="1" customFormat="1" ht="6.9" customHeight="1" x14ac:dyDescent="0.2">
      <c r="B90" s="32"/>
      <c r="L90" s="32"/>
    </row>
    <row r="91" spans="2:12" s="1" customFormat="1" ht="12" customHeight="1" x14ac:dyDescent="0.2">
      <c r="B91" s="32"/>
      <c r="C91" s="27" t="s">
        <v>19</v>
      </c>
      <c r="F91" s="25" t="str">
        <f>F14</f>
        <v xml:space="preserve"> </v>
      </c>
      <c r="I91" s="27" t="s">
        <v>21</v>
      </c>
      <c r="J91" s="55" t="str">
        <f>IF(J14="","",J14)</f>
        <v>31. 7. 2026</v>
      </c>
      <c r="L91" s="32"/>
    </row>
    <row r="92" spans="2:12" s="1" customFormat="1" ht="6.9" customHeight="1" x14ac:dyDescent="0.2">
      <c r="B92" s="32"/>
      <c r="L92" s="32"/>
    </row>
    <row r="93" spans="2:12" s="1" customFormat="1" ht="15.15" customHeight="1" x14ac:dyDescent="0.2">
      <c r="B93" s="32"/>
      <c r="C93" s="27" t="s">
        <v>23</v>
      </c>
      <c r="F93" s="25" t="str">
        <f>E17</f>
        <v xml:space="preserve"> </v>
      </c>
      <c r="I93" s="27" t="s">
        <v>28</v>
      </c>
      <c r="J93" s="30" t="str">
        <f>E23</f>
        <v xml:space="preserve"> </v>
      </c>
      <c r="L93" s="32"/>
    </row>
    <row r="94" spans="2:12" s="1" customFormat="1" ht="15.15" customHeight="1" x14ac:dyDescent="0.2">
      <c r="B94" s="32"/>
      <c r="C94" s="27" t="s">
        <v>26</v>
      </c>
      <c r="F94" s="25" t="str">
        <f>IF(E20="","",E20)</f>
        <v>Vyplň údaj</v>
      </c>
      <c r="I94" s="27" t="s">
        <v>30</v>
      </c>
      <c r="J94" s="30" t="str">
        <f>E26</f>
        <v xml:space="preserve"> </v>
      </c>
      <c r="L94" s="32"/>
    </row>
    <row r="95" spans="2:12" s="1" customFormat="1" ht="10.35" customHeight="1" x14ac:dyDescent="0.2">
      <c r="B95" s="32"/>
      <c r="L95" s="32"/>
    </row>
    <row r="96" spans="2:12" s="1" customFormat="1" ht="29.25" customHeight="1" x14ac:dyDescent="0.2">
      <c r="B96" s="32"/>
      <c r="C96" s="111" t="s">
        <v>187</v>
      </c>
      <c r="D96" s="103"/>
      <c r="E96" s="103"/>
      <c r="F96" s="103"/>
      <c r="G96" s="103"/>
      <c r="H96" s="103"/>
      <c r="I96" s="103"/>
      <c r="J96" s="112" t="s">
        <v>188</v>
      </c>
      <c r="K96" s="103"/>
      <c r="L96" s="32"/>
    </row>
    <row r="97" spans="2:47" s="1" customFormat="1" ht="10.35" customHeight="1" x14ac:dyDescent="0.2">
      <c r="B97" s="32"/>
      <c r="L97" s="32"/>
    </row>
    <row r="98" spans="2:47" s="1" customFormat="1" ht="22.8" customHeight="1" x14ac:dyDescent="0.2">
      <c r="B98" s="32"/>
      <c r="C98" s="113" t="s">
        <v>189</v>
      </c>
      <c r="J98" s="69">
        <f>J126</f>
        <v>0</v>
      </c>
      <c r="L98" s="32"/>
      <c r="AU98" s="17" t="s">
        <v>190</v>
      </c>
    </row>
    <row r="99" spans="2:47" s="8" customFormat="1" ht="24.9" customHeight="1" x14ac:dyDescent="0.2">
      <c r="B99" s="114"/>
      <c r="D99" s="115" t="s">
        <v>224</v>
      </c>
      <c r="E99" s="116"/>
      <c r="F99" s="116"/>
      <c r="G99" s="116"/>
      <c r="H99" s="116"/>
      <c r="I99" s="116"/>
      <c r="J99" s="117">
        <f>J127</f>
        <v>0</v>
      </c>
      <c r="L99" s="114"/>
    </row>
    <row r="100" spans="2:47" s="12" customFormat="1" ht="19.95" customHeight="1" x14ac:dyDescent="0.2">
      <c r="B100" s="166"/>
      <c r="D100" s="167" t="s">
        <v>225</v>
      </c>
      <c r="E100" s="168"/>
      <c r="F100" s="168"/>
      <c r="G100" s="168"/>
      <c r="H100" s="168"/>
      <c r="I100" s="168"/>
      <c r="J100" s="169">
        <f>J128</f>
        <v>0</v>
      </c>
      <c r="L100" s="166"/>
    </row>
    <row r="101" spans="2:47" s="12" customFormat="1" ht="19.95" customHeight="1" x14ac:dyDescent="0.2">
      <c r="B101" s="166"/>
      <c r="D101" s="167" t="s">
        <v>630</v>
      </c>
      <c r="E101" s="168"/>
      <c r="F101" s="168"/>
      <c r="G101" s="168"/>
      <c r="H101" s="168"/>
      <c r="I101" s="168"/>
      <c r="J101" s="169">
        <f>J131</f>
        <v>0</v>
      </c>
      <c r="L101" s="166"/>
    </row>
    <row r="102" spans="2:47" s="12" customFormat="1" ht="19.95" customHeight="1" x14ac:dyDescent="0.2">
      <c r="B102" s="166"/>
      <c r="D102" s="167" t="s">
        <v>226</v>
      </c>
      <c r="E102" s="168"/>
      <c r="F102" s="168"/>
      <c r="G102" s="168"/>
      <c r="H102" s="168"/>
      <c r="I102" s="168"/>
      <c r="J102" s="169">
        <f>J154</f>
        <v>0</v>
      </c>
      <c r="L102" s="166"/>
    </row>
    <row r="103" spans="2:47" s="12" customFormat="1" ht="19.95" customHeight="1" x14ac:dyDescent="0.2">
      <c r="B103" s="166"/>
      <c r="D103" s="167" t="s">
        <v>1423</v>
      </c>
      <c r="E103" s="168"/>
      <c r="F103" s="168"/>
      <c r="G103" s="168"/>
      <c r="H103" s="168"/>
      <c r="I103" s="168"/>
      <c r="J103" s="169">
        <f>J163</f>
        <v>0</v>
      </c>
      <c r="L103" s="166"/>
    </row>
    <row r="104" spans="2:47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J165</f>
        <v>0</v>
      </c>
      <c r="L104" s="114"/>
    </row>
    <row r="105" spans="2:47" s="1" customFormat="1" ht="21.75" customHeight="1" x14ac:dyDescent="0.2">
      <c r="B105" s="32"/>
      <c r="L105" s="32"/>
    </row>
    <row r="106" spans="2:47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47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47" s="1" customFormat="1" ht="24.9" customHeight="1" x14ac:dyDescent="0.2">
      <c r="B111" s="32"/>
      <c r="C111" s="21" t="s">
        <v>192</v>
      </c>
      <c r="L111" s="32"/>
    </row>
    <row r="112" spans="2:47" s="1" customFormat="1" ht="6.9" customHeight="1" x14ac:dyDescent="0.2">
      <c r="B112" s="32"/>
      <c r="L112" s="32"/>
    </row>
    <row r="113" spans="2:63" s="1" customFormat="1" ht="12" customHeight="1" x14ac:dyDescent="0.2">
      <c r="B113" s="32"/>
      <c r="C113" s="27" t="s">
        <v>15</v>
      </c>
      <c r="L113" s="32"/>
    </row>
    <row r="114" spans="2:63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3" ht="12" customHeight="1" x14ac:dyDescent="0.2">
      <c r="B115" s="20"/>
      <c r="C115" s="27" t="s">
        <v>184</v>
      </c>
      <c r="L115" s="20"/>
    </row>
    <row r="116" spans="2:63" s="1" customFormat="1" ht="16.5" customHeight="1" x14ac:dyDescent="0.2">
      <c r="B116" s="32"/>
      <c r="E116" s="243" t="s">
        <v>3460</v>
      </c>
      <c r="F116" s="240"/>
      <c r="G116" s="240"/>
      <c r="H116" s="240"/>
      <c r="L116" s="32"/>
    </row>
    <row r="117" spans="2:63" s="1" customFormat="1" ht="12" customHeight="1" x14ac:dyDescent="0.2">
      <c r="B117" s="32"/>
      <c r="C117" s="27" t="s">
        <v>625</v>
      </c>
      <c r="L117" s="32"/>
    </row>
    <row r="118" spans="2:63" s="1" customFormat="1" ht="30" customHeight="1" x14ac:dyDescent="0.2">
      <c r="B118" s="32"/>
      <c r="E118" s="239" t="str">
        <f>E11</f>
        <v>SO 2.14.3 - SO 2.14.3  Úsek - MC MO3 8/40 - II. etapa</v>
      </c>
      <c r="F118" s="240"/>
      <c r="G118" s="240"/>
      <c r="H118" s="240"/>
      <c r="L118" s="32"/>
    </row>
    <row r="119" spans="2:63" s="1" customFormat="1" ht="6.9" customHeight="1" x14ac:dyDescent="0.2">
      <c r="B119" s="32"/>
      <c r="L119" s="32"/>
    </row>
    <row r="120" spans="2:63" s="1" customFormat="1" ht="12" customHeight="1" x14ac:dyDescent="0.2">
      <c r="B120" s="32"/>
      <c r="C120" s="27" t="s">
        <v>19</v>
      </c>
      <c r="F120" s="25" t="str">
        <f>F14</f>
        <v xml:space="preserve"> </v>
      </c>
      <c r="I120" s="27" t="s">
        <v>21</v>
      </c>
      <c r="J120" s="55" t="str">
        <f>IF(J14="","",J14)</f>
        <v>31. 7. 2026</v>
      </c>
      <c r="L120" s="32"/>
    </row>
    <row r="121" spans="2:63" s="1" customFormat="1" ht="6.9" customHeight="1" x14ac:dyDescent="0.2">
      <c r="B121" s="32"/>
      <c r="L121" s="32"/>
    </row>
    <row r="122" spans="2:63" s="1" customFormat="1" ht="15.15" customHeight="1" x14ac:dyDescent="0.2">
      <c r="B122" s="32"/>
      <c r="C122" s="27" t="s">
        <v>23</v>
      </c>
      <c r="F122" s="25" t="str">
        <f>E17</f>
        <v xml:space="preserve"> </v>
      </c>
      <c r="I122" s="27" t="s">
        <v>28</v>
      </c>
      <c r="J122" s="30" t="str">
        <f>E23</f>
        <v xml:space="preserve"> </v>
      </c>
      <c r="L122" s="32"/>
    </row>
    <row r="123" spans="2:63" s="1" customFormat="1" ht="15.15" customHeight="1" x14ac:dyDescent="0.2">
      <c r="B123" s="32"/>
      <c r="C123" s="27" t="s">
        <v>26</v>
      </c>
      <c r="F123" s="25" t="str">
        <f>IF(E20="","",E20)</f>
        <v>Vyplň údaj</v>
      </c>
      <c r="I123" s="27" t="s">
        <v>30</v>
      </c>
      <c r="J123" s="30" t="str">
        <f>E26</f>
        <v xml:space="preserve"> </v>
      </c>
      <c r="L123" s="32"/>
    </row>
    <row r="124" spans="2:63" s="1" customFormat="1" ht="10.35" customHeight="1" x14ac:dyDescent="0.2">
      <c r="B124" s="32"/>
      <c r="L124" s="32"/>
    </row>
    <row r="125" spans="2:63" s="9" customFormat="1" ht="29.25" customHeight="1" x14ac:dyDescent="0.2">
      <c r="B125" s="118"/>
      <c r="C125" s="119" t="s">
        <v>193</v>
      </c>
      <c r="D125" s="120" t="s">
        <v>57</v>
      </c>
      <c r="E125" s="120" t="s">
        <v>53</v>
      </c>
      <c r="F125" s="120" t="s">
        <v>54</v>
      </c>
      <c r="G125" s="120" t="s">
        <v>194</v>
      </c>
      <c r="H125" s="120" t="s">
        <v>195</v>
      </c>
      <c r="I125" s="120" t="s">
        <v>196</v>
      </c>
      <c r="J125" s="121" t="s">
        <v>188</v>
      </c>
      <c r="K125" s="122" t="s">
        <v>197</v>
      </c>
      <c r="L125" s="118"/>
      <c r="M125" s="62" t="s">
        <v>1</v>
      </c>
      <c r="N125" s="63" t="s">
        <v>36</v>
      </c>
      <c r="O125" s="63" t="s">
        <v>198</v>
      </c>
      <c r="P125" s="63" t="s">
        <v>199</v>
      </c>
      <c r="Q125" s="63" t="s">
        <v>200</v>
      </c>
      <c r="R125" s="63" t="s">
        <v>201</v>
      </c>
      <c r="S125" s="63" t="s">
        <v>202</v>
      </c>
      <c r="T125" s="64" t="s">
        <v>203</v>
      </c>
    </row>
    <row r="126" spans="2:63" s="1" customFormat="1" ht="22.8" customHeight="1" x14ac:dyDescent="0.3">
      <c r="B126" s="32"/>
      <c r="C126" s="67" t="s">
        <v>189</v>
      </c>
      <c r="J126" s="123">
        <f>BK126</f>
        <v>0</v>
      </c>
      <c r="L126" s="32"/>
      <c r="M126" s="65"/>
      <c r="N126" s="56"/>
      <c r="O126" s="56"/>
      <c r="P126" s="124">
        <f>P127+P165</f>
        <v>0</v>
      </c>
      <c r="Q126" s="56"/>
      <c r="R126" s="124">
        <f>R127+R165</f>
        <v>788.17829699999993</v>
      </c>
      <c r="S126" s="56"/>
      <c r="T126" s="125">
        <f>T127+T165</f>
        <v>0</v>
      </c>
      <c r="AT126" s="17" t="s">
        <v>71</v>
      </c>
      <c r="AU126" s="17" t="s">
        <v>190</v>
      </c>
      <c r="BK126" s="126">
        <f>BK127+BK165</f>
        <v>0</v>
      </c>
    </row>
    <row r="127" spans="2:63" s="10" customFormat="1" ht="25.95" customHeight="1" x14ac:dyDescent="0.25">
      <c r="B127" s="127"/>
      <c r="D127" s="128" t="s">
        <v>71</v>
      </c>
      <c r="E127" s="129" t="s">
        <v>229</v>
      </c>
      <c r="F127" s="129" t="s">
        <v>230</v>
      </c>
      <c r="I127" s="130"/>
      <c r="J127" s="131">
        <f>BK127</f>
        <v>0</v>
      </c>
      <c r="L127" s="127"/>
      <c r="M127" s="132"/>
      <c r="P127" s="133">
        <f>P128+P131+P154+P163</f>
        <v>0</v>
      </c>
      <c r="R127" s="133">
        <f>R128+R131+R154+R163</f>
        <v>788.17829699999993</v>
      </c>
      <c r="T127" s="134">
        <f>T128+T131+T154+T163</f>
        <v>0</v>
      </c>
      <c r="AR127" s="128" t="s">
        <v>80</v>
      </c>
      <c r="AT127" s="135" t="s">
        <v>71</v>
      </c>
      <c r="AU127" s="135" t="s">
        <v>72</v>
      </c>
      <c r="AY127" s="128" t="s">
        <v>207</v>
      </c>
      <c r="BK127" s="136">
        <f>BK128+BK131+BK154+BK163</f>
        <v>0</v>
      </c>
    </row>
    <row r="128" spans="2:63" s="10" customFormat="1" ht="22.8" customHeight="1" x14ac:dyDescent="0.25">
      <c r="B128" s="127"/>
      <c r="D128" s="128" t="s">
        <v>71</v>
      </c>
      <c r="E128" s="170" t="s">
        <v>80</v>
      </c>
      <c r="F128" s="170" t="s">
        <v>231</v>
      </c>
      <c r="I128" s="130"/>
      <c r="J128" s="171">
        <f>BK128</f>
        <v>0</v>
      </c>
      <c r="L128" s="127"/>
      <c r="M128" s="132"/>
      <c r="P128" s="133">
        <f>SUM(P129:P130)</f>
        <v>0</v>
      </c>
      <c r="R128" s="133">
        <f>SUM(R129:R130)</f>
        <v>0</v>
      </c>
      <c r="T128" s="134">
        <f>SUM(T129:T130)</f>
        <v>0</v>
      </c>
      <c r="AR128" s="128" t="s">
        <v>80</v>
      </c>
      <c r="AT128" s="135" t="s">
        <v>71</v>
      </c>
      <c r="AU128" s="135" t="s">
        <v>80</v>
      </c>
      <c r="AY128" s="128" t="s">
        <v>207</v>
      </c>
      <c r="BK128" s="136">
        <f>SUM(BK129:BK130)</f>
        <v>0</v>
      </c>
    </row>
    <row r="129" spans="2:65" s="1" customFormat="1" ht="21.75" customHeight="1" x14ac:dyDescent="0.2">
      <c r="B129" s="137"/>
      <c r="C129" s="138" t="s">
        <v>80</v>
      </c>
      <c r="D129" s="138" t="s">
        <v>208</v>
      </c>
      <c r="E129" s="139" t="s">
        <v>774</v>
      </c>
      <c r="F129" s="140" t="s">
        <v>775</v>
      </c>
      <c r="G129" s="141" t="s">
        <v>235</v>
      </c>
      <c r="H129" s="142">
        <v>786.8</v>
      </c>
      <c r="I129" s="143"/>
      <c r="J129" s="144">
        <f>ROUND(I129*H129,2)</f>
        <v>0</v>
      </c>
      <c r="K129" s="145"/>
      <c r="L129" s="32"/>
      <c r="M129" s="146" t="s">
        <v>1</v>
      </c>
      <c r="N129" s="147" t="s">
        <v>38</v>
      </c>
      <c r="P129" s="148">
        <f>O129*H129</f>
        <v>0</v>
      </c>
      <c r="Q129" s="148">
        <v>0</v>
      </c>
      <c r="R129" s="148">
        <f>Q129*H129</f>
        <v>0</v>
      </c>
      <c r="S129" s="148">
        <v>0</v>
      </c>
      <c r="T129" s="149">
        <f>S129*H129</f>
        <v>0</v>
      </c>
      <c r="AR129" s="150" t="s">
        <v>236</v>
      </c>
      <c r="AT129" s="150" t="s">
        <v>208</v>
      </c>
      <c r="AU129" s="150" t="s">
        <v>91</v>
      </c>
      <c r="AY129" s="17" t="s">
        <v>207</v>
      </c>
      <c r="BE129" s="151">
        <f>IF(N129="základná",J129,0)</f>
        <v>0</v>
      </c>
      <c r="BF129" s="151">
        <f>IF(N129="znížená",J129,0)</f>
        <v>0</v>
      </c>
      <c r="BG129" s="151">
        <f>IF(N129="zákl. prenesená",J129,0)</f>
        <v>0</v>
      </c>
      <c r="BH129" s="151">
        <f>IF(N129="zníž. prenesená",J129,0)</f>
        <v>0</v>
      </c>
      <c r="BI129" s="151">
        <f>IF(N129="nulová",J129,0)</f>
        <v>0</v>
      </c>
      <c r="BJ129" s="17" t="s">
        <v>91</v>
      </c>
      <c r="BK129" s="151">
        <f>ROUND(I129*H129,2)</f>
        <v>0</v>
      </c>
      <c r="BL129" s="17" t="s">
        <v>236</v>
      </c>
      <c r="BM129" s="150" t="s">
        <v>3549</v>
      </c>
    </row>
    <row r="130" spans="2:65" s="11" customFormat="1" x14ac:dyDescent="0.2">
      <c r="B130" s="152"/>
      <c r="D130" s="153" t="s">
        <v>214</v>
      </c>
      <c r="E130" s="154" t="s">
        <v>1</v>
      </c>
      <c r="F130" s="155" t="s">
        <v>3550</v>
      </c>
      <c r="H130" s="156">
        <v>786.8</v>
      </c>
      <c r="I130" s="157"/>
      <c r="L130" s="152"/>
      <c r="M130" s="158"/>
      <c r="T130" s="159"/>
      <c r="AT130" s="154" t="s">
        <v>214</v>
      </c>
      <c r="AU130" s="154" t="s">
        <v>91</v>
      </c>
      <c r="AV130" s="11" t="s">
        <v>91</v>
      </c>
      <c r="AW130" s="11" t="s">
        <v>29</v>
      </c>
      <c r="AX130" s="11" t="s">
        <v>80</v>
      </c>
      <c r="AY130" s="154" t="s">
        <v>207</v>
      </c>
    </row>
    <row r="131" spans="2:65" s="10" customFormat="1" ht="22.8" customHeight="1" x14ac:dyDescent="0.25">
      <c r="B131" s="127"/>
      <c r="D131" s="128" t="s">
        <v>71</v>
      </c>
      <c r="E131" s="170" t="s">
        <v>206</v>
      </c>
      <c r="F131" s="170" t="s">
        <v>811</v>
      </c>
      <c r="I131" s="130"/>
      <c r="J131" s="171">
        <f>BK131</f>
        <v>0</v>
      </c>
      <c r="L131" s="127"/>
      <c r="M131" s="132"/>
      <c r="P131" s="133">
        <f>SUM(P132:P153)</f>
        <v>0</v>
      </c>
      <c r="R131" s="133">
        <f>SUM(R132:R153)</f>
        <v>647.80865799999992</v>
      </c>
      <c r="T131" s="134">
        <f>SUM(T132:T153)</f>
        <v>0</v>
      </c>
      <c r="AR131" s="128" t="s">
        <v>80</v>
      </c>
      <c r="AT131" s="135" t="s">
        <v>71</v>
      </c>
      <c r="AU131" s="135" t="s">
        <v>80</v>
      </c>
      <c r="AY131" s="128" t="s">
        <v>207</v>
      </c>
      <c r="BK131" s="136">
        <f>SUM(BK132:BK153)</f>
        <v>0</v>
      </c>
    </row>
    <row r="132" spans="2:65" s="1" customFormat="1" ht="24.15" customHeight="1" x14ac:dyDescent="0.2">
      <c r="B132" s="137"/>
      <c r="C132" s="138" t="s">
        <v>366</v>
      </c>
      <c r="D132" s="196" t="s">
        <v>208</v>
      </c>
      <c r="E132" s="227" t="s">
        <v>3464</v>
      </c>
      <c r="F132" s="228" t="s">
        <v>3465</v>
      </c>
      <c r="G132" s="229" t="s">
        <v>235</v>
      </c>
      <c r="H132" s="230">
        <v>7</v>
      </c>
      <c r="I132" s="143"/>
      <c r="J132" s="144">
        <f>ROUND(I132*H132,2)</f>
        <v>0</v>
      </c>
      <c r="K132" s="145"/>
      <c r="L132" s="32"/>
      <c r="M132" s="146" t="s">
        <v>1</v>
      </c>
      <c r="N132" s="147" t="s">
        <v>38</v>
      </c>
      <c r="P132" s="148">
        <f>O132*H132</f>
        <v>0</v>
      </c>
      <c r="Q132" s="148">
        <v>0.39100000000000001</v>
      </c>
      <c r="R132" s="148">
        <f>Q132*H132</f>
        <v>2.7370000000000001</v>
      </c>
      <c r="S132" s="148">
        <v>0</v>
      </c>
      <c r="T132" s="149">
        <f>S132*H132</f>
        <v>0</v>
      </c>
      <c r="AR132" s="150" t="s">
        <v>236</v>
      </c>
      <c r="AT132" s="150" t="s">
        <v>208</v>
      </c>
      <c r="AU132" s="150" t="s">
        <v>91</v>
      </c>
      <c r="AY132" s="17" t="s">
        <v>207</v>
      </c>
      <c r="BE132" s="151">
        <f>IF(N132="základná",J132,0)</f>
        <v>0</v>
      </c>
      <c r="BF132" s="151">
        <f>IF(N132="znížená",J132,0)</f>
        <v>0</v>
      </c>
      <c r="BG132" s="151">
        <f>IF(N132="zákl. prenesená",J132,0)</f>
        <v>0</v>
      </c>
      <c r="BH132" s="151">
        <f>IF(N132="zníž. prenesená",J132,0)</f>
        <v>0</v>
      </c>
      <c r="BI132" s="151">
        <f>IF(N132="nulová",J132,0)</f>
        <v>0</v>
      </c>
      <c r="BJ132" s="17" t="s">
        <v>91</v>
      </c>
      <c r="BK132" s="151">
        <f>ROUND(I132*H132,2)</f>
        <v>0</v>
      </c>
      <c r="BL132" s="17" t="s">
        <v>236</v>
      </c>
      <c r="BM132" s="150" t="s">
        <v>3551</v>
      </c>
    </row>
    <row r="133" spans="2:65" s="11" customFormat="1" x14ac:dyDescent="0.2">
      <c r="B133" s="152"/>
      <c r="D133" s="153" t="s">
        <v>214</v>
      </c>
      <c r="E133" s="154" t="s">
        <v>1</v>
      </c>
      <c r="F133" s="155" t="s">
        <v>3552</v>
      </c>
      <c r="H133" s="156">
        <v>7</v>
      </c>
      <c r="I133" s="157"/>
      <c r="L133" s="152"/>
      <c r="M133" s="158"/>
      <c r="T133" s="159"/>
      <c r="AT133" s="154" t="s">
        <v>214</v>
      </c>
      <c r="AU133" s="154" t="s">
        <v>91</v>
      </c>
      <c r="AV133" s="11" t="s">
        <v>91</v>
      </c>
      <c r="AW133" s="11" t="s">
        <v>29</v>
      </c>
      <c r="AX133" s="11" t="s">
        <v>80</v>
      </c>
      <c r="AY133" s="154" t="s">
        <v>207</v>
      </c>
    </row>
    <row r="134" spans="2:65" s="1" customFormat="1" ht="24.15" customHeight="1" x14ac:dyDescent="0.2">
      <c r="B134" s="137"/>
      <c r="C134" s="138" t="s">
        <v>275</v>
      </c>
      <c r="D134" s="138" t="s">
        <v>208</v>
      </c>
      <c r="E134" s="139" t="s">
        <v>3470</v>
      </c>
      <c r="F134" s="140" t="s">
        <v>3471</v>
      </c>
      <c r="G134" s="141" t="s">
        <v>235</v>
      </c>
      <c r="H134" s="142">
        <v>786.8</v>
      </c>
      <c r="I134" s="143"/>
      <c r="J134" s="144">
        <f>ROUND(I134*H134,2)</f>
        <v>0</v>
      </c>
      <c r="K134" s="145"/>
      <c r="L134" s="32"/>
      <c r="M134" s="146" t="s">
        <v>1</v>
      </c>
      <c r="N134" s="147" t="s">
        <v>38</v>
      </c>
      <c r="P134" s="148">
        <f>O134*H134</f>
        <v>0</v>
      </c>
      <c r="Q134" s="148">
        <v>0.57499999999999996</v>
      </c>
      <c r="R134" s="148">
        <f>Q134*H134</f>
        <v>452.40999999999991</v>
      </c>
      <c r="S134" s="148">
        <v>0</v>
      </c>
      <c r="T134" s="149">
        <f>S134*H134</f>
        <v>0</v>
      </c>
      <c r="AR134" s="150" t="s">
        <v>236</v>
      </c>
      <c r="AT134" s="150" t="s">
        <v>208</v>
      </c>
      <c r="AU134" s="150" t="s">
        <v>91</v>
      </c>
      <c r="AY134" s="17" t="s">
        <v>207</v>
      </c>
      <c r="BE134" s="151">
        <f>IF(N134="základná",J134,0)</f>
        <v>0</v>
      </c>
      <c r="BF134" s="151">
        <f>IF(N134="znížená",J134,0)</f>
        <v>0</v>
      </c>
      <c r="BG134" s="151">
        <f>IF(N134="zákl. prenesená",J134,0)</f>
        <v>0</v>
      </c>
      <c r="BH134" s="151">
        <f>IF(N134="zníž. prenesená",J134,0)</f>
        <v>0</v>
      </c>
      <c r="BI134" s="151">
        <f>IF(N134="nulová",J134,0)</f>
        <v>0</v>
      </c>
      <c r="BJ134" s="17" t="s">
        <v>91</v>
      </c>
      <c r="BK134" s="151">
        <f>ROUND(I134*H134,2)</f>
        <v>0</v>
      </c>
      <c r="BL134" s="17" t="s">
        <v>236</v>
      </c>
      <c r="BM134" s="150" t="s">
        <v>3553</v>
      </c>
    </row>
    <row r="135" spans="2:65" s="11" customFormat="1" x14ac:dyDescent="0.2">
      <c r="B135" s="152"/>
      <c r="D135" s="153" t="s">
        <v>214</v>
      </c>
      <c r="E135" s="154" t="s">
        <v>1</v>
      </c>
      <c r="F135" s="155" t="s">
        <v>3554</v>
      </c>
      <c r="H135" s="156">
        <v>786.8</v>
      </c>
      <c r="I135" s="157"/>
      <c r="L135" s="152"/>
      <c r="M135" s="158"/>
      <c r="T135" s="159"/>
      <c r="AT135" s="154" t="s">
        <v>214</v>
      </c>
      <c r="AU135" s="154" t="s">
        <v>91</v>
      </c>
      <c r="AV135" s="11" t="s">
        <v>91</v>
      </c>
      <c r="AW135" s="11" t="s">
        <v>29</v>
      </c>
      <c r="AX135" s="11" t="s">
        <v>80</v>
      </c>
      <c r="AY135" s="154" t="s">
        <v>207</v>
      </c>
    </row>
    <row r="136" spans="2:65" s="1" customFormat="1" ht="33" customHeight="1" x14ac:dyDescent="0.2">
      <c r="B136" s="137"/>
      <c r="C136" s="138" t="s">
        <v>236</v>
      </c>
      <c r="D136" s="196" t="s">
        <v>208</v>
      </c>
      <c r="E136" s="139" t="s">
        <v>3473</v>
      </c>
      <c r="F136" s="140" t="s">
        <v>3474</v>
      </c>
      <c r="G136" s="141" t="s">
        <v>235</v>
      </c>
      <c r="H136" s="142">
        <v>7</v>
      </c>
      <c r="I136" s="143"/>
      <c r="J136" s="144">
        <f>ROUND(I136*H136,2)</f>
        <v>0</v>
      </c>
      <c r="K136" s="145"/>
      <c r="L136" s="32"/>
      <c r="M136" s="146" t="s">
        <v>1</v>
      </c>
      <c r="N136" s="147" t="s">
        <v>38</v>
      </c>
      <c r="P136" s="148">
        <f>O136*H136</f>
        <v>0</v>
      </c>
      <c r="Q136" s="148">
        <v>0.28409000000000001</v>
      </c>
      <c r="R136" s="148">
        <f>Q136*H136</f>
        <v>1.9886300000000001</v>
      </c>
      <c r="S136" s="148">
        <v>0</v>
      </c>
      <c r="T136" s="149">
        <f>S136*H136</f>
        <v>0</v>
      </c>
      <c r="AR136" s="150" t="s">
        <v>236</v>
      </c>
      <c r="AT136" s="150" t="s">
        <v>208</v>
      </c>
      <c r="AU136" s="150" t="s">
        <v>91</v>
      </c>
      <c r="AY136" s="17" t="s">
        <v>207</v>
      </c>
      <c r="BE136" s="151">
        <f>IF(N136="základná",J136,0)</f>
        <v>0</v>
      </c>
      <c r="BF136" s="151">
        <f>IF(N136="znížená",J136,0)</f>
        <v>0</v>
      </c>
      <c r="BG136" s="151">
        <f>IF(N136="zákl. prenesená",J136,0)</f>
        <v>0</v>
      </c>
      <c r="BH136" s="151">
        <f>IF(N136="zníž. prenesená",J136,0)</f>
        <v>0</v>
      </c>
      <c r="BI136" s="151">
        <f>IF(N136="nulová",J136,0)</f>
        <v>0</v>
      </c>
      <c r="BJ136" s="17" t="s">
        <v>91</v>
      </c>
      <c r="BK136" s="151">
        <f>ROUND(I136*H136,2)</f>
        <v>0</v>
      </c>
      <c r="BL136" s="17" t="s">
        <v>236</v>
      </c>
      <c r="BM136" s="150" t="s">
        <v>3555</v>
      </c>
    </row>
    <row r="137" spans="2:65" s="11" customFormat="1" x14ac:dyDescent="0.2">
      <c r="B137" s="152"/>
      <c r="D137" s="153" t="s">
        <v>214</v>
      </c>
      <c r="E137" s="154" t="s">
        <v>1</v>
      </c>
      <c r="F137" s="155" t="s">
        <v>3552</v>
      </c>
      <c r="H137" s="156">
        <v>7</v>
      </c>
      <c r="I137" s="157"/>
      <c r="L137" s="152"/>
      <c r="M137" s="158"/>
      <c r="T137" s="159"/>
      <c r="AT137" s="154" t="s">
        <v>214</v>
      </c>
      <c r="AU137" s="154" t="s">
        <v>91</v>
      </c>
      <c r="AV137" s="11" t="s">
        <v>91</v>
      </c>
      <c r="AW137" s="11" t="s">
        <v>29</v>
      </c>
      <c r="AX137" s="11" t="s">
        <v>80</v>
      </c>
      <c r="AY137" s="154" t="s">
        <v>207</v>
      </c>
    </row>
    <row r="138" spans="2:65" s="1" customFormat="1" ht="33" customHeight="1" x14ac:dyDescent="0.2">
      <c r="B138" s="137"/>
      <c r="C138" s="138" t="s">
        <v>206</v>
      </c>
      <c r="D138" s="138" t="s">
        <v>208</v>
      </c>
      <c r="E138" s="139" t="s">
        <v>3477</v>
      </c>
      <c r="F138" s="140" t="s">
        <v>3478</v>
      </c>
      <c r="G138" s="141" t="s">
        <v>235</v>
      </c>
      <c r="H138" s="142">
        <v>786.8</v>
      </c>
      <c r="I138" s="143"/>
      <c r="J138" s="144">
        <f>ROUND(I138*H138,2)</f>
        <v>0</v>
      </c>
      <c r="K138" s="145"/>
      <c r="L138" s="32"/>
      <c r="M138" s="146" t="s">
        <v>1</v>
      </c>
      <c r="N138" s="147" t="s">
        <v>38</v>
      </c>
      <c r="P138" s="148">
        <f>O138*H138</f>
        <v>0</v>
      </c>
      <c r="Q138" s="148">
        <v>5.8100000000000001E-3</v>
      </c>
      <c r="R138" s="148">
        <f>Q138*H138</f>
        <v>4.5713080000000001</v>
      </c>
      <c r="S138" s="148">
        <v>0</v>
      </c>
      <c r="T138" s="149">
        <f>S138*H138</f>
        <v>0</v>
      </c>
      <c r="AR138" s="150" t="s">
        <v>236</v>
      </c>
      <c r="AT138" s="150" t="s">
        <v>208</v>
      </c>
      <c r="AU138" s="150" t="s">
        <v>91</v>
      </c>
      <c r="AY138" s="17" t="s">
        <v>207</v>
      </c>
      <c r="BE138" s="151">
        <f>IF(N138="základná",J138,0)</f>
        <v>0</v>
      </c>
      <c r="BF138" s="151">
        <f>IF(N138="znížená",J138,0)</f>
        <v>0</v>
      </c>
      <c r="BG138" s="151">
        <f>IF(N138="zákl. prenesená",J138,0)</f>
        <v>0</v>
      </c>
      <c r="BH138" s="151">
        <f>IF(N138="zníž. prenesená",J138,0)</f>
        <v>0</v>
      </c>
      <c r="BI138" s="151">
        <f>IF(N138="nulová",J138,0)</f>
        <v>0</v>
      </c>
      <c r="BJ138" s="17" t="s">
        <v>91</v>
      </c>
      <c r="BK138" s="151">
        <f>ROUND(I138*H138,2)</f>
        <v>0</v>
      </c>
      <c r="BL138" s="17" t="s">
        <v>236</v>
      </c>
      <c r="BM138" s="150" t="s">
        <v>3556</v>
      </c>
    </row>
    <row r="139" spans="2:65" s="11" customFormat="1" x14ac:dyDescent="0.2">
      <c r="B139" s="152"/>
      <c r="D139" s="153" t="s">
        <v>214</v>
      </c>
      <c r="E139" s="154" t="s">
        <v>1</v>
      </c>
      <c r="F139" s="155" t="s">
        <v>3550</v>
      </c>
      <c r="H139" s="156">
        <v>786.8</v>
      </c>
      <c r="I139" s="157"/>
      <c r="L139" s="152"/>
      <c r="M139" s="158"/>
      <c r="T139" s="159"/>
      <c r="AT139" s="154" t="s">
        <v>214</v>
      </c>
      <c r="AU139" s="154" t="s">
        <v>91</v>
      </c>
      <c r="AV139" s="11" t="s">
        <v>91</v>
      </c>
      <c r="AW139" s="11" t="s">
        <v>29</v>
      </c>
      <c r="AX139" s="11" t="s">
        <v>80</v>
      </c>
      <c r="AY139" s="154" t="s">
        <v>207</v>
      </c>
    </row>
    <row r="140" spans="2:65" s="1" customFormat="1" ht="33" customHeight="1" x14ac:dyDescent="0.2">
      <c r="B140" s="137"/>
      <c r="C140" s="138" t="s">
        <v>311</v>
      </c>
      <c r="D140" s="138" t="s">
        <v>208</v>
      </c>
      <c r="E140" s="139" t="s">
        <v>832</v>
      </c>
      <c r="F140" s="140" t="s">
        <v>833</v>
      </c>
      <c r="G140" s="141" t="s">
        <v>235</v>
      </c>
      <c r="H140" s="142">
        <v>786.8</v>
      </c>
      <c r="I140" s="143"/>
      <c r="J140" s="144">
        <f>ROUND(I140*H140,2)</f>
        <v>0</v>
      </c>
      <c r="K140" s="145"/>
      <c r="L140" s="32"/>
      <c r="M140" s="146" t="s">
        <v>1</v>
      </c>
      <c r="N140" s="147" t="s">
        <v>38</v>
      </c>
      <c r="P140" s="148">
        <f>O140*H140</f>
        <v>0</v>
      </c>
      <c r="Q140" s="148">
        <v>5.1000000000000004E-4</v>
      </c>
      <c r="R140" s="148">
        <f>Q140*H140</f>
        <v>0.40126800000000001</v>
      </c>
      <c r="S140" s="148">
        <v>0</v>
      </c>
      <c r="T140" s="149">
        <f>S140*H140</f>
        <v>0</v>
      </c>
      <c r="AR140" s="150" t="s">
        <v>236</v>
      </c>
      <c r="AT140" s="150" t="s">
        <v>208</v>
      </c>
      <c r="AU140" s="150" t="s">
        <v>91</v>
      </c>
      <c r="AY140" s="17" t="s">
        <v>207</v>
      </c>
      <c r="BE140" s="151">
        <f>IF(N140="základná",J140,0)</f>
        <v>0</v>
      </c>
      <c r="BF140" s="151">
        <f>IF(N140="znížená",J140,0)</f>
        <v>0</v>
      </c>
      <c r="BG140" s="151">
        <f>IF(N140="zákl. prenesená",J140,0)</f>
        <v>0</v>
      </c>
      <c r="BH140" s="151">
        <f>IF(N140="zníž. prenesená",J140,0)</f>
        <v>0</v>
      </c>
      <c r="BI140" s="151">
        <f>IF(N140="nulová",J140,0)</f>
        <v>0</v>
      </c>
      <c r="BJ140" s="17" t="s">
        <v>91</v>
      </c>
      <c r="BK140" s="151">
        <f>ROUND(I140*H140,2)</f>
        <v>0</v>
      </c>
      <c r="BL140" s="17" t="s">
        <v>236</v>
      </c>
      <c r="BM140" s="150" t="s">
        <v>3557</v>
      </c>
    </row>
    <row r="141" spans="2:65" s="1" customFormat="1" ht="19.2" x14ac:dyDescent="0.2">
      <c r="B141" s="32"/>
      <c r="D141" s="153" t="s">
        <v>220</v>
      </c>
      <c r="F141" s="160" t="s">
        <v>835</v>
      </c>
      <c r="I141" s="161"/>
      <c r="L141" s="32"/>
      <c r="M141" s="162"/>
      <c r="T141" s="59"/>
      <c r="AT141" s="17" t="s">
        <v>220</v>
      </c>
      <c r="AU141" s="17" t="s">
        <v>91</v>
      </c>
    </row>
    <row r="142" spans="2:65" s="11" customFormat="1" x14ac:dyDescent="0.2">
      <c r="B142" s="152"/>
      <c r="D142" s="153" t="s">
        <v>214</v>
      </c>
      <c r="E142" s="154" t="s">
        <v>1</v>
      </c>
      <c r="F142" s="155" t="s">
        <v>3550</v>
      </c>
      <c r="H142" s="156">
        <v>786.8</v>
      </c>
      <c r="I142" s="157"/>
      <c r="L142" s="152"/>
      <c r="M142" s="158"/>
      <c r="T142" s="159"/>
      <c r="AT142" s="154" t="s">
        <v>214</v>
      </c>
      <c r="AU142" s="154" t="s">
        <v>91</v>
      </c>
      <c r="AV142" s="11" t="s">
        <v>91</v>
      </c>
      <c r="AW142" s="11" t="s">
        <v>29</v>
      </c>
      <c r="AX142" s="11" t="s">
        <v>80</v>
      </c>
      <c r="AY142" s="154" t="s">
        <v>207</v>
      </c>
    </row>
    <row r="143" spans="2:65" s="1" customFormat="1" ht="33" customHeight="1" x14ac:dyDescent="0.2">
      <c r="B143" s="137"/>
      <c r="C143" s="138" t="s">
        <v>362</v>
      </c>
      <c r="D143" s="138" t="s">
        <v>208</v>
      </c>
      <c r="E143" s="227" t="s">
        <v>3481</v>
      </c>
      <c r="F143" s="228" t="s">
        <v>3482</v>
      </c>
      <c r="G143" s="229" t="s">
        <v>235</v>
      </c>
      <c r="H143" s="230">
        <v>786.8</v>
      </c>
      <c r="I143" s="143"/>
      <c r="J143" s="144">
        <f>ROUND(I143*H143,2)</f>
        <v>0</v>
      </c>
      <c r="K143" s="145"/>
      <c r="L143" s="32"/>
      <c r="M143" s="146" t="s">
        <v>1</v>
      </c>
      <c r="N143" s="147" t="s">
        <v>38</v>
      </c>
      <c r="P143" s="148">
        <f>O143*H143</f>
        <v>0</v>
      </c>
      <c r="Q143" s="148">
        <v>0.10373</v>
      </c>
      <c r="R143" s="148">
        <f>Q143*H143</f>
        <v>81.614763999999994</v>
      </c>
      <c r="S143" s="148">
        <v>0</v>
      </c>
      <c r="T143" s="149">
        <f>S143*H143</f>
        <v>0</v>
      </c>
      <c r="AR143" s="150" t="s">
        <v>236</v>
      </c>
      <c r="AT143" s="150" t="s">
        <v>208</v>
      </c>
      <c r="AU143" s="150" t="s">
        <v>91</v>
      </c>
      <c r="AY143" s="17" t="s">
        <v>207</v>
      </c>
      <c r="BE143" s="151">
        <f>IF(N143="základná",J143,0)</f>
        <v>0</v>
      </c>
      <c r="BF143" s="151">
        <f>IF(N143="znížená",J143,0)</f>
        <v>0</v>
      </c>
      <c r="BG143" s="151">
        <f>IF(N143="zákl. prenesená",J143,0)</f>
        <v>0</v>
      </c>
      <c r="BH143" s="151">
        <f>IF(N143="zníž. prenesená",J143,0)</f>
        <v>0</v>
      </c>
      <c r="BI143" s="151">
        <f>IF(N143="nulová",J143,0)</f>
        <v>0</v>
      </c>
      <c r="BJ143" s="17" t="s">
        <v>91</v>
      </c>
      <c r="BK143" s="151">
        <f>ROUND(I143*H143,2)</f>
        <v>0</v>
      </c>
      <c r="BL143" s="17" t="s">
        <v>236</v>
      </c>
      <c r="BM143" s="150" t="s">
        <v>3558</v>
      </c>
    </row>
    <row r="144" spans="2:65" s="11" customFormat="1" x14ac:dyDescent="0.2">
      <c r="B144" s="152"/>
      <c r="D144" s="153" t="s">
        <v>214</v>
      </c>
      <c r="E144" s="154" t="s">
        <v>1</v>
      </c>
      <c r="F144" s="155" t="s">
        <v>3550</v>
      </c>
      <c r="H144" s="156">
        <v>786.8</v>
      </c>
      <c r="I144" s="157"/>
      <c r="L144" s="152"/>
      <c r="M144" s="158"/>
      <c r="T144" s="159"/>
      <c r="AT144" s="154" t="s">
        <v>214</v>
      </c>
      <c r="AU144" s="154" t="s">
        <v>91</v>
      </c>
      <c r="AV144" s="11" t="s">
        <v>91</v>
      </c>
      <c r="AW144" s="11" t="s">
        <v>29</v>
      </c>
      <c r="AX144" s="11" t="s">
        <v>80</v>
      </c>
      <c r="AY144" s="154" t="s">
        <v>207</v>
      </c>
    </row>
    <row r="145" spans="2:65" s="1" customFormat="1" ht="37.799999999999997" customHeight="1" x14ac:dyDescent="0.2">
      <c r="B145" s="137"/>
      <c r="C145" s="138" t="s">
        <v>320</v>
      </c>
      <c r="D145" s="138" t="s">
        <v>208</v>
      </c>
      <c r="E145" s="139" t="s">
        <v>3484</v>
      </c>
      <c r="F145" s="140" t="s">
        <v>3485</v>
      </c>
      <c r="G145" s="141" t="s">
        <v>235</v>
      </c>
      <c r="H145" s="142">
        <v>786.8</v>
      </c>
      <c r="I145" s="143"/>
      <c r="J145" s="144">
        <f>ROUND(I145*H145,2)</f>
        <v>0</v>
      </c>
      <c r="K145" s="145"/>
      <c r="L145" s="32"/>
      <c r="M145" s="146" t="s">
        <v>1</v>
      </c>
      <c r="N145" s="147" t="s">
        <v>38</v>
      </c>
      <c r="P145" s="148">
        <f>O145*H145</f>
        <v>0</v>
      </c>
      <c r="Q145" s="148">
        <v>0.12966</v>
      </c>
      <c r="R145" s="148">
        <f>Q145*H145</f>
        <v>102.016488</v>
      </c>
      <c r="S145" s="148">
        <v>0</v>
      </c>
      <c r="T145" s="149">
        <f>S145*H145</f>
        <v>0</v>
      </c>
      <c r="AR145" s="150" t="s">
        <v>236</v>
      </c>
      <c r="AT145" s="150" t="s">
        <v>208</v>
      </c>
      <c r="AU145" s="150" t="s">
        <v>91</v>
      </c>
      <c r="AY145" s="17" t="s">
        <v>207</v>
      </c>
      <c r="BE145" s="151">
        <f>IF(N145="základná",J145,0)</f>
        <v>0</v>
      </c>
      <c r="BF145" s="151">
        <f>IF(N145="znížená",J145,0)</f>
        <v>0</v>
      </c>
      <c r="BG145" s="151">
        <f>IF(N145="zákl. prenesená",J145,0)</f>
        <v>0</v>
      </c>
      <c r="BH145" s="151">
        <f>IF(N145="zníž. prenesená",J145,0)</f>
        <v>0</v>
      </c>
      <c r="BI145" s="151">
        <f>IF(N145="nulová",J145,0)</f>
        <v>0</v>
      </c>
      <c r="BJ145" s="17" t="s">
        <v>91</v>
      </c>
      <c r="BK145" s="151">
        <f>ROUND(I145*H145,2)</f>
        <v>0</v>
      </c>
      <c r="BL145" s="17" t="s">
        <v>236</v>
      </c>
      <c r="BM145" s="150" t="s">
        <v>3559</v>
      </c>
    </row>
    <row r="146" spans="2:65" s="11" customFormat="1" x14ac:dyDescent="0.2">
      <c r="B146" s="152"/>
      <c r="D146" s="153" t="s">
        <v>214</v>
      </c>
      <c r="E146" s="154" t="s">
        <v>1</v>
      </c>
      <c r="F146" s="155" t="s">
        <v>3550</v>
      </c>
      <c r="H146" s="156">
        <v>786.8</v>
      </c>
      <c r="I146" s="157"/>
      <c r="L146" s="152"/>
      <c r="M146" s="158"/>
      <c r="T146" s="159"/>
      <c r="AT146" s="154" t="s">
        <v>214</v>
      </c>
      <c r="AU146" s="154" t="s">
        <v>91</v>
      </c>
      <c r="AV146" s="11" t="s">
        <v>91</v>
      </c>
      <c r="AW146" s="11" t="s">
        <v>29</v>
      </c>
      <c r="AX146" s="11" t="s">
        <v>80</v>
      </c>
      <c r="AY146" s="154" t="s">
        <v>207</v>
      </c>
    </row>
    <row r="147" spans="2:65" s="1" customFormat="1" ht="24.15" customHeight="1" x14ac:dyDescent="0.2">
      <c r="B147" s="137"/>
      <c r="C147" s="138" t="s">
        <v>324</v>
      </c>
      <c r="D147" s="196" t="s">
        <v>208</v>
      </c>
      <c r="E147" s="139" t="s">
        <v>3494</v>
      </c>
      <c r="F147" s="140" t="s">
        <v>3495</v>
      </c>
      <c r="G147" s="141" t="s">
        <v>235</v>
      </c>
      <c r="H147" s="142">
        <v>7</v>
      </c>
      <c r="I147" s="143"/>
      <c r="J147" s="144">
        <f>ROUND(I147*H147,2)</f>
        <v>0</v>
      </c>
      <c r="K147" s="145"/>
      <c r="L147" s="32"/>
      <c r="M147" s="146" t="s">
        <v>1</v>
      </c>
      <c r="N147" s="147" t="s">
        <v>38</v>
      </c>
      <c r="P147" s="148">
        <f>O147*H147</f>
        <v>0</v>
      </c>
      <c r="Q147" s="148">
        <v>0.112</v>
      </c>
      <c r="R147" s="148">
        <f>Q147*H147</f>
        <v>0.78400000000000003</v>
      </c>
      <c r="S147" s="148">
        <v>0</v>
      </c>
      <c r="T147" s="149">
        <f>S147*H147</f>
        <v>0</v>
      </c>
      <c r="AR147" s="150" t="s">
        <v>236</v>
      </c>
      <c r="AT147" s="150" t="s">
        <v>208</v>
      </c>
      <c r="AU147" s="150" t="s">
        <v>91</v>
      </c>
      <c r="AY147" s="17" t="s">
        <v>207</v>
      </c>
      <c r="BE147" s="151">
        <f>IF(N147="základná",J147,0)</f>
        <v>0</v>
      </c>
      <c r="BF147" s="151">
        <f>IF(N147="znížená",J147,0)</f>
        <v>0</v>
      </c>
      <c r="BG147" s="151">
        <f>IF(N147="zákl. prenesená",J147,0)</f>
        <v>0</v>
      </c>
      <c r="BH147" s="151">
        <f>IF(N147="zníž. prenesená",J147,0)</f>
        <v>0</v>
      </c>
      <c r="BI147" s="151">
        <f>IF(N147="nulová",J147,0)</f>
        <v>0</v>
      </c>
      <c r="BJ147" s="17" t="s">
        <v>91</v>
      </c>
      <c r="BK147" s="151">
        <f>ROUND(I147*H147,2)</f>
        <v>0</v>
      </c>
      <c r="BL147" s="17" t="s">
        <v>236</v>
      </c>
      <c r="BM147" s="150" t="s">
        <v>3560</v>
      </c>
    </row>
    <row r="148" spans="2:65" s="11" customFormat="1" x14ac:dyDescent="0.2">
      <c r="B148" s="152"/>
      <c r="D148" s="153" t="s">
        <v>214</v>
      </c>
      <c r="E148" s="154" t="s">
        <v>1</v>
      </c>
      <c r="F148" s="155" t="s">
        <v>3552</v>
      </c>
      <c r="H148" s="156">
        <v>7</v>
      </c>
      <c r="I148" s="157"/>
      <c r="L148" s="152"/>
      <c r="M148" s="158"/>
      <c r="T148" s="159"/>
      <c r="AT148" s="154" t="s">
        <v>214</v>
      </c>
      <c r="AU148" s="154" t="s">
        <v>91</v>
      </c>
      <c r="AV148" s="11" t="s">
        <v>91</v>
      </c>
      <c r="AW148" s="11" t="s">
        <v>29</v>
      </c>
      <c r="AX148" s="11" t="s">
        <v>80</v>
      </c>
      <c r="AY148" s="154" t="s">
        <v>207</v>
      </c>
    </row>
    <row r="149" spans="2:65" s="1" customFormat="1" ht="16.5" customHeight="1" x14ac:dyDescent="0.2">
      <c r="B149" s="137"/>
      <c r="C149" s="206" t="s">
        <v>330</v>
      </c>
      <c r="D149" s="222" t="s">
        <v>742</v>
      </c>
      <c r="E149" s="207" t="s">
        <v>3497</v>
      </c>
      <c r="F149" s="208" t="s">
        <v>3498</v>
      </c>
      <c r="G149" s="209" t="s">
        <v>235</v>
      </c>
      <c r="H149" s="210">
        <v>7.14</v>
      </c>
      <c r="I149" s="211"/>
      <c r="J149" s="212">
        <f>ROUND(I149*H149,2)</f>
        <v>0</v>
      </c>
      <c r="K149" s="213"/>
      <c r="L149" s="214"/>
      <c r="M149" s="215" t="s">
        <v>1</v>
      </c>
      <c r="N149" s="216" t="s">
        <v>38</v>
      </c>
      <c r="P149" s="148">
        <f>O149*H149</f>
        <v>0</v>
      </c>
      <c r="Q149" s="148">
        <v>0.18</v>
      </c>
      <c r="R149" s="148">
        <f>Q149*H149</f>
        <v>1.2851999999999999</v>
      </c>
      <c r="S149" s="148">
        <v>0</v>
      </c>
      <c r="T149" s="149">
        <f>S149*H149</f>
        <v>0</v>
      </c>
      <c r="AR149" s="150" t="s">
        <v>320</v>
      </c>
      <c r="AT149" s="150" t="s">
        <v>742</v>
      </c>
      <c r="AU149" s="150" t="s">
        <v>91</v>
      </c>
      <c r="AY149" s="17" t="s">
        <v>207</v>
      </c>
      <c r="BE149" s="151">
        <f>IF(N149="základná",J149,0)</f>
        <v>0</v>
      </c>
      <c r="BF149" s="151">
        <f>IF(N149="znížená",J149,0)</f>
        <v>0</v>
      </c>
      <c r="BG149" s="151">
        <f>IF(N149="zákl. prenesená",J149,0)</f>
        <v>0</v>
      </c>
      <c r="BH149" s="151">
        <f>IF(N149="zníž. prenesená",J149,0)</f>
        <v>0</v>
      </c>
      <c r="BI149" s="151">
        <f>IF(N149="nulová",J149,0)</f>
        <v>0</v>
      </c>
      <c r="BJ149" s="17" t="s">
        <v>91</v>
      </c>
      <c r="BK149" s="151">
        <f>ROUND(I149*H149,2)</f>
        <v>0</v>
      </c>
      <c r="BL149" s="17" t="s">
        <v>236</v>
      </c>
      <c r="BM149" s="150" t="s">
        <v>3561</v>
      </c>
    </row>
    <row r="150" spans="2:65" s="11" customFormat="1" x14ac:dyDescent="0.2">
      <c r="B150" s="152"/>
      <c r="D150" s="153" t="s">
        <v>214</v>
      </c>
      <c r="E150" s="154" t="s">
        <v>1</v>
      </c>
      <c r="F150" s="155" t="s">
        <v>3562</v>
      </c>
      <c r="H150" s="156">
        <v>5</v>
      </c>
      <c r="I150" s="157"/>
      <c r="L150" s="152"/>
      <c r="M150" s="158"/>
      <c r="T150" s="159"/>
      <c r="AT150" s="154" t="s">
        <v>214</v>
      </c>
      <c r="AU150" s="154" t="s">
        <v>91</v>
      </c>
      <c r="AV150" s="11" t="s">
        <v>91</v>
      </c>
      <c r="AW150" s="11" t="s">
        <v>29</v>
      </c>
      <c r="AX150" s="11" t="s">
        <v>72</v>
      </c>
      <c r="AY150" s="154" t="s">
        <v>207</v>
      </c>
    </row>
    <row r="151" spans="2:65" s="11" customFormat="1" x14ac:dyDescent="0.2">
      <c r="B151" s="152"/>
      <c r="D151" s="153" t="s">
        <v>214</v>
      </c>
      <c r="E151" s="154" t="s">
        <v>1</v>
      </c>
      <c r="F151" s="155" t="s">
        <v>3563</v>
      </c>
      <c r="H151" s="156">
        <v>2</v>
      </c>
      <c r="I151" s="157"/>
      <c r="L151" s="152"/>
      <c r="M151" s="158"/>
      <c r="T151" s="159"/>
      <c r="AT151" s="154" t="s">
        <v>214</v>
      </c>
      <c r="AU151" s="154" t="s">
        <v>91</v>
      </c>
      <c r="AV151" s="11" t="s">
        <v>91</v>
      </c>
      <c r="AW151" s="11" t="s">
        <v>29</v>
      </c>
      <c r="AX151" s="11" t="s">
        <v>72</v>
      </c>
      <c r="AY151" s="154" t="s">
        <v>207</v>
      </c>
    </row>
    <row r="152" spans="2:65" s="14" customFormat="1" x14ac:dyDescent="0.2">
      <c r="B152" s="178"/>
      <c r="D152" s="153" t="s">
        <v>214</v>
      </c>
      <c r="E152" s="179" t="s">
        <v>1</v>
      </c>
      <c r="F152" s="180" t="s">
        <v>243</v>
      </c>
      <c r="H152" s="181">
        <v>7</v>
      </c>
      <c r="I152" s="182"/>
      <c r="L152" s="178"/>
      <c r="M152" s="183"/>
      <c r="T152" s="184"/>
      <c r="AT152" s="179" t="s">
        <v>214</v>
      </c>
      <c r="AU152" s="179" t="s">
        <v>91</v>
      </c>
      <c r="AV152" s="14" t="s">
        <v>236</v>
      </c>
      <c r="AW152" s="14" t="s">
        <v>29</v>
      </c>
      <c r="AX152" s="14" t="s">
        <v>80</v>
      </c>
      <c r="AY152" s="179" t="s">
        <v>207</v>
      </c>
    </row>
    <row r="153" spans="2:65" s="11" customFormat="1" x14ac:dyDescent="0.2">
      <c r="B153" s="152"/>
      <c r="D153" s="153" t="s">
        <v>214</v>
      </c>
      <c r="F153" s="155" t="s">
        <v>3564</v>
      </c>
      <c r="H153" s="156">
        <v>7.14</v>
      </c>
      <c r="I153" s="157"/>
      <c r="L153" s="152"/>
      <c r="M153" s="158"/>
      <c r="T153" s="159"/>
      <c r="AT153" s="154" t="s">
        <v>214</v>
      </c>
      <c r="AU153" s="154" t="s">
        <v>91</v>
      </c>
      <c r="AV153" s="11" t="s">
        <v>91</v>
      </c>
      <c r="AW153" s="11" t="s">
        <v>3</v>
      </c>
      <c r="AX153" s="11" t="s">
        <v>80</v>
      </c>
      <c r="AY153" s="154" t="s">
        <v>207</v>
      </c>
    </row>
    <row r="154" spans="2:65" s="10" customFormat="1" ht="22.8" customHeight="1" x14ac:dyDescent="0.25">
      <c r="B154" s="127"/>
      <c r="D154" s="128" t="s">
        <v>71</v>
      </c>
      <c r="E154" s="170" t="s">
        <v>324</v>
      </c>
      <c r="F154" s="170" t="s">
        <v>472</v>
      </c>
      <c r="I154" s="130"/>
      <c r="J154" s="171">
        <f>BK154</f>
        <v>0</v>
      </c>
      <c r="L154" s="127"/>
      <c r="M154" s="132"/>
      <c r="P154" s="133">
        <f>SUM(P155:P162)</f>
        <v>0</v>
      </c>
      <c r="R154" s="133">
        <f>SUM(R155:R162)</f>
        <v>140.36963900000003</v>
      </c>
      <c r="T154" s="134">
        <f>SUM(T155:T162)</f>
        <v>0</v>
      </c>
      <c r="AR154" s="128" t="s">
        <v>80</v>
      </c>
      <c r="AT154" s="135" t="s">
        <v>71</v>
      </c>
      <c r="AU154" s="135" t="s">
        <v>80</v>
      </c>
      <c r="AY154" s="128" t="s">
        <v>207</v>
      </c>
      <c r="BK154" s="136">
        <f>SUM(BK155:BK162)</f>
        <v>0</v>
      </c>
    </row>
    <row r="155" spans="2:65" s="1" customFormat="1" ht="33" customHeight="1" x14ac:dyDescent="0.2">
      <c r="B155" s="137"/>
      <c r="C155" s="138" t="s">
        <v>334</v>
      </c>
      <c r="D155" s="138" t="s">
        <v>208</v>
      </c>
      <c r="E155" s="139" t="s">
        <v>3503</v>
      </c>
      <c r="F155" s="140" t="s">
        <v>3504</v>
      </c>
      <c r="G155" s="141" t="s">
        <v>410</v>
      </c>
      <c r="H155" s="142">
        <v>421.6</v>
      </c>
      <c r="I155" s="143"/>
      <c r="J155" s="144">
        <f>ROUND(I155*H155,2)</f>
        <v>0</v>
      </c>
      <c r="K155" s="145"/>
      <c r="L155" s="32"/>
      <c r="M155" s="146" t="s">
        <v>1</v>
      </c>
      <c r="N155" s="147" t="s">
        <v>38</v>
      </c>
      <c r="P155" s="148">
        <f>O155*H155</f>
        <v>0</v>
      </c>
      <c r="Q155" s="148">
        <v>0.11700000000000001</v>
      </c>
      <c r="R155" s="148">
        <f>Q155*H155</f>
        <v>49.327200000000005</v>
      </c>
      <c r="S155" s="148">
        <v>0</v>
      </c>
      <c r="T155" s="149">
        <f>S155*H155</f>
        <v>0</v>
      </c>
      <c r="AR155" s="150" t="s">
        <v>236</v>
      </c>
      <c r="AT155" s="150" t="s">
        <v>208</v>
      </c>
      <c r="AU155" s="150" t="s">
        <v>91</v>
      </c>
      <c r="AY155" s="17" t="s">
        <v>207</v>
      </c>
      <c r="BE155" s="151">
        <f>IF(N155="základná",J155,0)</f>
        <v>0</v>
      </c>
      <c r="BF155" s="151">
        <f>IF(N155="znížená",J155,0)</f>
        <v>0</v>
      </c>
      <c r="BG155" s="151">
        <f>IF(N155="zákl. prenesená",J155,0)</f>
        <v>0</v>
      </c>
      <c r="BH155" s="151">
        <f>IF(N155="zníž. prenesená",J155,0)</f>
        <v>0</v>
      </c>
      <c r="BI155" s="151">
        <f>IF(N155="nulová",J155,0)</f>
        <v>0</v>
      </c>
      <c r="BJ155" s="17" t="s">
        <v>91</v>
      </c>
      <c r="BK155" s="151">
        <f>ROUND(I155*H155,2)</f>
        <v>0</v>
      </c>
      <c r="BL155" s="17" t="s">
        <v>236</v>
      </c>
      <c r="BM155" s="150" t="s">
        <v>3565</v>
      </c>
    </row>
    <row r="156" spans="2:65" s="11" customFormat="1" x14ac:dyDescent="0.2">
      <c r="B156" s="152"/>
      <c r="D156" s="153" t="s">
        <v>214</v>
      </c>
      <c r="E156" s="154" t="s">
        <v>1</v>
      </c>
      <c r="F156" s="155" t="s">
        <v>3566</v>
      </c>
      <c r="H156" s="156">
        <v>421.6</v>
      </c>
      <c r="I156" s="157"/>
      <c r="L156" s="152"/>
      <c r="M156" s="158"/>
      <c r="T156" s="159"/>
      <c r="AT156" s="154" t="s">
        <v>214</v>
      </c>
      <c r="AU156" s="154" t="s">
        <v>91</v>
      </c>
      <c r="AV156" s="11" t="s">
        <v>91</v>
      </c>
      <c r="AW156" s="11" t="s">
        <v>29</v>
      </c>
      <c r="AX156" s="11" t="s">
        <v>80</v>
      </c>
      <c r="AY156" s="154" t="s">
        <v>207</v>
      </c>
    </row>
    <row r="157" spans="2:65" s="1" customFormat="1" ht="16.5" customHeight="1" x14ac:dyDescent="0.2">
      <c r="B157" s="137"/>
      <c r="C157" s="206" t="s">
        <v>337</v>
      </c>
      <c r="D157" s="206" t="s">
        <v>742</v>
      </c>
      <c r="E157" s="207" t="s">
        <v>2180</v>
      </c>
      <c r="F157" s="208" t="s">
        <v>3027</v>
      </c>
      <c r="G157" s="209" t="s">
        <v>247</v>
      </c>
      <c r="H157" s="210">
        <v>425.81599999999997</v>
      </c>
      <c r="I157" s="211"/>
      <c r="J157" s="212">
        <f>ROUND(I157*H157,2)</f>
        <v>0</v>
      </c>
      <c r="K157" s="213"/>
      <c r="L157" s="214"/>
      <c r="M157" s="215" t="s">
        <v>1</v>
      </c>
      <c r="N157" s="216" t="s">
        <v>38</v>
      </c>
      <c r="P157" s="148">
        <f>O157*H157</f>
        <v>0</v>
      </c>
      <c r="Q157" s="148">
        <v>8.5000000000000006E-2</v>
      </c>
      <c r="R157" s="148">
        <f>Q157*H157</f>
        <v>36.194360000000003</v>
      </c>
      <c r="S157" s="148">
        <v>0</v>
      </c>
      <c r="T157" s="149">
        <f>S157*H157</f>
        <v>0</v>
      </c>
      <c r="AR157" s="150" t="s">
        <v>320</v>
      </c>
      <c r="AT157" s="150" t="s">
        <v>742</v>
      </c>
      <c r="AU157" s="150" t="s">
        <v>91</v>
      </c>
      <c r="AY157" s="17" t="s">
        <v>207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7" t="s">
        <v>91</v>
      </c>
      <c r="BK157" s="151">
        <f>ROUND(I157*H157,2)</f>
        <v>0</v>
      </c>
      <c r="BL157" s="17" t="s">
        <v>236</v>
      </c>
      <c r="BM157" s="150" t="s">
        <v>3567</v>
      </c>
    </row>
    <row r="158" spans="2:65" s="11" customFormat="1" x14ac:dyDescent="0.2">
      <c r="B158" s="152"/>
      <c r="D158" s="153" t="s">
        <v>214</v>
      </c>
      <c r="F158" s="155" t="s">
        <v>3568</v>
      </c>
      <c r="H158" s="156">
        <v>425.81599999999997</v>
      </c>
      <c r="I158" s="157"/>
      <c r="L158" s="152"/>
      <c r="M158" s="158"/>
      <c r="T158" s="159"/>
      <c r="AT158" s="154" t="s">
        <v>214</v>
      </c>
      <c r="AU158" s="154" t="s">
        <v>91</v>
      </c>
      <c r="AV158" s="11" t="s">
        <v>91</v>
      </c>
      <c r="AW158" s="11" t="s">
        <v>3</v>
      </c>
      <c r="AX158" s="11" t="s">
        <v>80</v>
      </c>
      <c r="AY158" s="154" t="s">
        <v>207</v>
      </c>
    </row>
    <row r="159" spans="2:65" s="1" customFormat="1" ht="37.799999999999997" customHeight="1" x14ac:dyDescent="0.2">
      <c r="B159" s="137"/>
      <c r="C159" s="138" t="s">
        <v>341</v>
      </c>
      <c r="D159" s="138" t="s">
        <v>208</v>
      </c>
      <c r="E159" s="139" t="s">
        <v>3509</v>
      </c>
      <c r="F159" s="140" t="s">
        <v>3510</v>
      </c>
      <c r="G159" s="141" t="s">
        <v>410</v>
      </c>
      <c r="H159" s="142">
        <v>448.6</v>
      </c>
      <c r="I159" s="143"/>
      <c r="J159" s="144">
        <f>ROUND(I159*H159,2)</f>
        <v>0</v>
      </c>
      <c r="K159" s="145"/>
      <c r="L159" s="32"/>
      <c r="M159" s="146" t="s">
        <v>1</v>
      </c>
      <c r="N159" s="147" t="s">
        <v>38</v>
      </c>
      <c r="P159" s="148">
        <f>O159*H159</f>
        <v>0</v>
      </c>
      <c r="Q159" s="148">
        <v>9.8530000000000006E-2</v>
      </c>
      <c r="R159" s="148">
        <f>Q159*H159</f>
        <v>44.200558000000008</v>
      </c>
      <c r="S159" s="148">
        <v>0</v>
      </c>
      <c r="T159" s="149">
        <f>S159*H159</f>
        <v>0</v>
      </c>
      <c r="AR159" s="150" t="s">
        <v>236</v>
      </c>
      <c r="AT159" s="150" t="s">
        <v>208</v>
      </c>
      <c r="AU159" s="150" t="s">
        <v>91</v>
      </c>
      <c r="AY159" s="17" t="s">
        <v>207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7" t="s">
        <v>91</v>
      </c>
      <c r="BK159" s="151">
        <f>ROUND(I159*H159,2)</f>
        <v>0</v>
      </c>
      <c r="BL159" s="17" t="s">
        <v>236</v>
      </c>
      <c r="BM159" s="150" t="s">
        <v>3569</v>
      </c>
    </row>
    <row r="160" spans="2:65" s="11" customFormat="1" x14ac:dyDescent="0.2">
      <c r="B160" s="152"/>
      <c r="D160" s="153" t="s">
        <v>214</v>
      </c>
      <c r="E160" s="154" t="s">
        <v>1</v>
      </c>
      <c r="F160" s="155" t="s">
        <v>3570</v>
      </c>
      <c r="H160" s="156">
        <v>448.6</v>
      </c>
      <c r="I160" s="157"/>
      <c r="L160" s="152"/>
      <c r="M160" s="158"/>
      <c r="T160" s="159"/>
      <c r="AT160" s="154" t="s">
        <v>214</v>
      </c>
      <c r="AU160" s="154" t="s">
        <v>91</v>
      </c>
      <c r="AV160" s="11" t="s">
        <v>91</v>
      </c>
      <c r="AW160" s="11" t="s">
        <v>29</v>
      </c>
      <c r="AX160" s="11" t="s">
        <v>80</v>
      </c>
      <c r="AY160" s="154" t="s">
        <v>207</v>
      </c>
    </row>
    <row r="161" spans="2:65" s="1" customFormat="1" ht="21.75" customHeight="1" x14ac:dyDescent="0.2">
      <c r="B161" s="137"/>
      <c r="C161" s="206" t="s">
        <v>344</v>
      </c>
      <c r="D161" s="206" t="s">
        <v>742</v>
      </c>
      <c r="E161" s="207" t="s">
        <v>3513</v>
      </c>
      <c r="F161" s="208" t="s">
        <v>3514</v>
      </c>
      <c r="G161" s="209" t="s">
        <v>247</v>
      </c>
      <c r="H161" s="210">
        <v>453.08600000000001</v>
      </c>
      <c r="I161" s="211"/>
      <c r="J161" s="212">
        <f>ROUND(I161*H161,2)</f>
        <v>0</v>
      </c>
      <c r="K161" s="213"/>
      <c r="L161" s="214"/>
      <c r="M161" s="215" t="s">
        <v>1</v>
      </c>
      <c r="N161" s="216" t="s">
        <v>38</v>
      </c>
      <c r="P161" s="148">
        <f>O161*H161</f>
        <v>0</v>
      </c>
      <c r="Q161" s="148">
        <v>2.35E-2</v>
      </c>
      <c r="R161" s="148">
        <f>Q161*H161</f>
        <v>10.647521000000001</v>
      </c>
      <c r="S161" s="148">
        <v>0</v>
      </c>
      <c r="T161" s="149">
        <f>S161*H161</f>
        <v>0</v>
      </c>
      <c r="AR161" s="150" t="s">
        <v>320</v>
      </c>
      <c r="AT161" s="150" t="s">
        <v>742</v>
      </c>
      <c r="AU161" s="150" t="s">
        <v>91</v>
      </c>
      <c r="AY161" s="17" t="s">
        <v>207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7" t="s">
        <v>91</v>
      </c>
      <c r="BK161" s="151">
        <f>ROUND(I161*H161,2)</f>
        <v>0</v>
      </c>
      <c r="BL161" s="17" t="s">
        <v>236</v>
      </c>
      <c r="BM161" s="150" t="s">
        <v>3571</v>
      </c>
    </row>
    <row r="162" spans="2:65" s="11" customFormat="1" x14ac:dyDescent="0.2">
      <c r="B162" s="152"/>
      <c r="D162" s="153" t="s">
        <v>214</v>
      </c>
      <c r="F162" s="155" t="s">
        <v>3572</v>
      </c>
      <c r="H162" s="156">
        <v>453.08600000000001</v>
      </c>
      <c r="I162" s="157"/>
      <c r="L162" s="152"/>
      <c r="M162" s="158"/>
      <c r="T162" s="159"/>
      <c r="AT162" s="154" t="s">
        <v>214</v>
      </c>
      <c r="AU162" s="154" t="s">
        <v>91</v>
      </c>
      <c r="AV162" s="11" t="s">
        <v>91</v>
      </c>
      <c r="AW162" s="11" t="s">
        <v>3</v>
      </c>
      <c r="AX162" s="11" t="s">
        <v>80</v>
      </c>
      <c r="AY162" s="154" t="s">
        <v>207</v>
      </c>
    </row>
    <row r="163" spans="2:65" s="10" customFormat="1" ht="22.8" customHeight="1" x14ac:dyDescent="0.25">
      <c r="B163" s="127"/>
      <c r="D163" s="128" t="s">
        <v>71</v>
      </c>
      <c r="E163" s="170" t="s">
        <v>1706</v>
      </c>
      <c r="F163" s="170" t="s">
        <v>1827</v>
      </c>
      <c r="I163" s="130"/>
      <c r="J163" s="171">
        <f>BK163</f>
        <v>0</v>
      </c>
      <c r="L163" s="127"/>
      <c r="M163" s="132"/>
      <c r="P163" s="133">
        <f>P164</f>
        <v>0</v>
      </c>
      <c r="R163" s="133">
        <f>R164</f>
        <v>0</v>
      </c>
      <c r="T163" s="134">
        <f>T164</f>
        <v>0</v>
      </c>
      <c r="AR163" s="128" t="s">
        <v>80</v>
      </c>
      <c r="AT163" s="135" t="s">
        <v>71</v>
      </c>
      <c r="AU163" s="135" t="s">
        <v>80</v>
      </c>
      <c r="AY163" s="128" t="s">
        <v>207</v>
      </c>
      <c r="BK163" s="136">
        <f>BK164</f>
        <v>0</v>
      </c>
    </row>
    <row r="164" spans="2:65" s="1" customFormat="1" ht="33" customHeight="1" x14ac:dyDescent="0.2">
      <c r="B164" s="137"/>
      <c r="C164" s="138" t="s">
        <v>348</v>
      </c>
      <c r="D164" s="138" t="s">
        <v>208</v>
      </c>
      <c r="E164" s="139" t="s">
        <v>1829</v>
      </c>
      <c r="F164" s="140" t="s">
        <v>1830</v>
      </c>
      <c r="G164" s="141" t="s">
        <v>469</v>
      </c>
      <c r="H164" s="142">
        <v>788.178</v>
      </c>
      <c r="I164" s="143"/>
      <c r="J164" s="144">
        <f>ROUND(I164*H164,2)</f>
        <v>0</v>
      </c>
      <c r="K164" s="145"/>
      <c r="L164" s="32"/>
      <c r="M164" s="146" t="s">
        <v>1</v>
      </c>
      <c r="N164" s="147" t="s">
        <v>38</v>
      </c>
      <c r="P164" s="148">
        <f>O164*H164</f>
        <v>0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AR164" s="150" t="s">
        <v>236</v>
      </c>
      <c r="AT164" s="150" t="s">
        <v>208</v>
      </c>
      <c r="AU164" s="150" t="s">
        <v>91</v>
      </c>
      <c r="AY164" s="17" t="s">
        <v>207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7" t="s">
        <v>91</v>
      </c>
      <c r="BK164" s="151">
        <f>ROUND(I164*H164,2)</f>
        <v>0</v>
      </c>
      <c r="BL164" s="17" t="s">
        <v>236</v>
      </c>
      <c r="BM164" s="150" t="s">
        <v>3573</v>
      </c>
    </row>
    <row r="165" spans="2:65" s="10" customFormat="1" ht="25.95" customHeight="1" x14ac:dyDescent="0.25">
      <c r="B165" s="127"/>
      <c r="D165" s="128" t="s">
        <v>71</v>
      </c>
      <c r="E165" s="129" t="s">
        <v>204</v>
      </c>
      <c r="F165" s="129" t="s">
        <v>205</v>
      </c>
      <c r="I165" s="130"/>
      <c r="J165" s="131">
        <f>BK165</f>
        <v>0</v>
      </c>
      <c r="L165" s="127"/>
      <c r="M165" s="132"/>
      <c r="P165" s="133">
        <f>SUM(P166:P167)</f>
        <v>0</v>
      </c>
      <c r="R165" s="133">
        <f>SUM(R166:R167)</f>
        <v>0</v>
      </c>
      <c r="T165" s="134">
        <f>SUM(T166:T167)</f>
        <v>0</v>
      </c>
      <c r="AR165" s="128" t="s">
        <v>206</v>
      </c>
      <c r="AT165" s="135" t="s">
        <v>71</v>
      </c>
      <c r="AU165" s="135" t="s">
        <v>72</v>
      </c>
      <c r="AY165" s="128" t="s">
        <v>207</v>
      </c>
      <c r="BK165" s="136">
        <f>SUM(BK166:BK167)</f>
        <v>0</v>
      </c>
    </row>
    <row r="166" spans="2:65" s="1" customFormat="1" ht="49.05" customHeight="1" x14ac:dyDescent="0.2">
      <c r="B166" s="137"/>
      <c r="C166" s="138" t="s">
        <v>354</v>
      </c>
      <c r="D166" s="138" t="s">
        <v>208</v>
      </c>
      <c r="E166" s="139" t="s">
        <v>918</v>
      </c>
      <c r="F166" s="140" t="s">
        <v>919</v>
      </c>
      <c r="G166" s="141" t="s">
        <v>211</v>
      </c>
      <c r="H166" s="142">
        <v>1</v>
      </c>
      <c r="I166" s="143"/>
      <c r="J166" s="144">
        <f>ROUND(I166*H166,2)</f>
        <v>0</v>
      </c>
      <c r="K166" s="145"/>
      <c r="L166" s="32"/>
      <c r="M166" s="146" t="s">
        <v>1</v>
      </c>
      <c r="N166" s="147" t="s">
        <v>38</v>
      </c>
      <c r="P166" s="148">
        <f>O166*H166</f>
        <v>0</v>
      </c>
      <c r="Q166" s="148">
        <v>0</v>
      </c>
      <c r="R166" s="148">
        <f>Q166*H166</f>
        <v>0</v>
      </c>
      <c r="S166" s="148">
        <v>0</v>
      </c>
      <c r="T166" s="149">
        <f>S166*H166</f>
        <v>0</v>
      </c>
      <c r="AR166" s="150" t="s">
        <v>212</v>
      </c>
      <c r="AT166" s="150" t="s">
        <v>208</v>
      </c>
      <c r="AU166" s="150" t="s">
        <v>80</v>
      </c>
      <c r="AY166" s="17" t="s">
        <v>207</v>
      </c>
      <c r="BE166" s="151">
        <f>IF(N166="základná",J166,0)</f>
        <v>0</v>
      </c>
      <c r="BF166" s="151">
        <f>IF(N166="znížená",J166,0)</f>
        <v>0</v>
      </c>
      <c r="BG166" s="151">
        <f>IF(N166="zákl. prenesená",J166,0)</f>
        <v>0</v>
      </c>
      <c r="BH166" s="151">
        <f>IF(N166="zníž. prenesená",J166,0)</f>
        <v>0</v>
      </c>
      <c r="BI166" s="151">
        <f>IF(N166="nulová",J166,0)</f>
        <v>0</v>
      </c>
      <c r="BJ166" s="17" t="s">
        <v>91</v>
      </c>
      <c r="BK166" s="151">
        <f>ROUND(I166*H166,2)</f>
        <v>0</v>
      </c>
      <c r="BL166" s="17" t="s">
        <v>212</v>
      </c>
      <c r="BM166" s="150" t="s">
        <v>3574</v>
      </c>
    </row>
    <row r="167" spans="2:65" s="1" customFormat="1" ht="44.25" customHeight="1" x14ac:dyDescent="0.2">
      <c r="B167" s="137"/>
      <c r="C167" s="138" t="s">
        <v>358</v>
      </c>
      <c r="D167" s="138" t="s">
        <v>208</v>
      </c>
      <c r="E167" s="139" t="s">
        <v>621</v>
      </c>
      <c r="F167" s="140" t="s">
        <v>622</v>
      </c>
      <c r="G167" s="141" t="s">
        <v>211</v>
      </c>
      <c r="H167" s="142">
        <v>1</v>
      </c>
      <c r="I167" s="143"/>
      <c r="J167" s="144">
        <f>ROUND(I167*H167,2)</f>
        <v>0</v>
      </c>
      <c r="K167" s="145"/>
      <c r="L167" s="32"/>
      <c r="M167" s="199" t="s">
        <v>1</v>
      </c>
      <c r="N167" s="200" t="s">
        <v>38</v>
      </c>
      <c r="O167" s="201"/>
      <c r="P167" s="202">
        <f>O167*H167</f>
        <v>0</v>
      </c>
      <c r="Q167" s="202">
        <v>0</v>
      </c>
      <c r="R167" s="202">
        <f>Q167*H167</f>
        <v>0</v>
      </c>
      <c r="S167" s="202">
        <v>0</v>
      </c>
      <c r="T167" s="203">
        <f>S167*H167</f>
        <v>0</v>
      </c>
      <c r="AR167" s="150" t="s">
        <v>212</v>
      </c>
      <c r="AT167" s="150" t="s">
        <v>208</v>
      </c>
      <c r="AU167" s="150" t="s">
        <v>80</v>
      </c>
      <c r="AY167" s="17" t="s">
        <v>207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7" t="s">
        <v>91</v>
      </c>
      <c r="BK167" s="151">
        <f>ROUND(I167*H167,2)</f>
        <v>0</v>
      </c>
      <c r="BL167" s="17" t="s">
        <v>212</v>
      </c>
      <c r="BM167" s="150" t="s">
        <v>3575</v>
      </c>
    </row>
    <row r="168" spans="2:65" s="1" customFormat="1" ht="6.9" customHeight="1" x14ac:dyDescent="0.2">
      <c r="B168" s="47"/>
      <c r="C168" s="48"/>
      <c r="D168" s="48"/>
      <c r="E168" s="48"/>
      <c r="F168" s="48"/>
      <c r="G168" s="48"/>
      <c r="H168" s="48"/>
      <c r="I168" s="48"/>
      <c r="J168" s="48"/>
      <c r="K168" s="48"/>
      <c r="L168" s="32"/>
    </row>
  </sheetData>
  <autoFilter ref="C125:K167" xr:uid="{00000000-0009-0000-0000-00001B000000}"/>
  <mergeCells count="12">
    <mergeCell ref="E118:H118"/>
    <mergeCell ref="L2:V2"/>
    <mergeCell ref="E85:H85"/>
    <mergeCell ref="E87:H87"/>
    <mergeCell ref="E89:H89"/>
    <mergeCell ref="E114:H114"/>
    <mergeCell ref="E116:H11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B2:BM182"/>
  <sheetViews>
    <sheetView showGridLines="0" workbookViewId="0"/>
  </sheetViews>
  <sheetFormatPr defaultRowHeight="10.199999999999999" x14ac:dyDescent="0.2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 x14ac:dyDescent="0.2">
      <c r="L2" s="241" t="s">
        <v>5</v>
      </c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7" t="s">
        <v>182</v>
      </c>
    </row>
    <row r="3" spans="2:46" ht="6.9" customHeight="1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72</v>
      </c>
    </row>
    <row r="4" spans="2:46" ht="24.9" customHeight="1" x14ac:dyDescent="0.2">
      <c r="B4" s="20"/>
      <c r="D4" s="21" t="s">
        <v>183</v>
      </c>
      <c r="L4" s="20"/>
      <c r="M4" s="96" t="s">
        <v>9</v>
      </c>
      <c r="AT4" s="17" t="s">
        <v>3</v>
      </c>
    </row>
    <row r="5" spans="2:46" ht="6.9" customHeight="1" x14ac:dyDescent="0.2">
      <c r="B5" s="20"/>
      <c r="L5" s="20"/>
    </row>
    <row r="6" spans="2:46" ht="12" customHeight="1" x14ac:dyDescent="0.2">
      <c r="B6" s="20"/>
      <c r="D6" s="27" t="s">
        <v>15</v>
      </c>
      <c r="L6" s="20"/>
    </row>
    <row r="7" spans="2:46" ht="16.5" customHeight="1" x14ac:dyDescent="0.2">
      <c r="B7" s="20"/>
      <c r="E7" s="243" t="str">
        <f>'Rekapitulácia stavby'!K6</f>
        <v>IP Horná Streda</v>
      </c>
      <c r="F7" s="244"/>
      <c r="G7" s="244"/>
      <c r="H7" s="244"/>
      <c r="L7" s="20"/>
    </row>
    <row r="8" spans="2:46" s="1" customFormat="1" ht="12" customHeight="1" x14ac:dyDescent="0.2">
      <c r="B8" s="32"/>
      <c r="D8" s="27" t="s">
        <v>184</v>
      </c>
      <c r="L8" s="32"/>
    </row>
    <row r="9" spans="2:46" s="1" customFormat="1" ht="16.5" customHeight="1" x14ac:dyDescent="0.2">
      <c r="B9" s="32"/>
      <c r="E9" s="239" t="s">
        <v>3576</v>
      </c>
      <c r="F9" s="240"/>
      <c r="G9" s="240"/>
      <c r="H9" s="240"/>
      <c r="L9" s="32"/>
    </row>
    <row r="10" spans="2:46" s="1" customFormat="1" x14ac:dyDescent="0.2">
      <c r="B10" s="32"/>
      <c r="L10" s="32"/>
    </row>
    <row r="11" spans="2:46" s="1" customFormat="1" ht="12" customHeight="1" x14ac:dyDescent="0.2">
      <c r="B11" s="32"/>
      <c r="D11" s="27" t="s">
        <v>17</v>
      </c>
      <c r="F11" s="25" t="s">
        <v>1</v>
      </c>
      <c r="I11" s="27" t="s">
        <v>18</v>
      </c>
      <c r="J11" s="25" t="s">
        <v>1</v>
      </c>
      <c r="L11" s="32"/>
    </row>
    <row r="12" spans="2:46" s="1" customFormat="1" ht="12" customHeight="1" x14ac:dyDescent="0.2">
      <c r="B12" s="32"/>
      <c r="D12" s="27" t="s">
        <v>19</v>
      </c>
      <c r="F12" s="25" t="s">
        <v>20</v>
      </c>
      <c r="I12" s="27" t="s">
        <v>21</v>
      </c>
      <c r="J12" s="55" t="str">
        <f>'Rekapitulácia stavby'!AN8</f>
        <v>31. 7. 2026</v>
      </c>
      <c r="L12" s="32"/>
    </row>
    <row r="13" spans="2:46" s="1" customFormat="1" ht="10.8" customHeight="1" x14ac:dyDescent="0.2">
      <c r="B13" s="32"/>
      <c r="L13" s="32"/>
    </row>
    <row r="14" spans="2:46" s="1" customFormat="1" ht="12" customHeight="1" x14ac:dyDescent="0.2">
      <c r="B14" s="32"/>
      <c r="D14" s="27" t="s">
        <v>23</v>
      </c>
      <c r="I14" s="27" t="s">
        <v>24</v>
      </c>
      <c r="J14" s="25" t="str">
        <f>IF('Rekapitulácia stavby'!AN10="","",'Rekapitulácia stavby'!AN10)</f>
        <v/>
      </c>
      <c r="L14" s="32"/>
    </row>
    <row r="15" spans="2:46" s="1" customFormat="1" ht="18" customHeight="1" x14ac:dyDescent="0.2">
      <c r="B15" s="32"/>
      <c r="E15" s="25" t="str">
        <f>IF('Rekapitulácia stavby'!E11="","",'Rekapitulácia stavby'!E11)</f>
        <v xml:space="preserve"> </v>
      </c>
      <c r="I15" s="27" t="s">
        <v>25</v>
      </c>
      <c r="J15" s="25" t="str">
        <f>IF('Rekapitulácia stavby'!AN11="","",'Rekapitulácia stavby'!AN11)</f>
        <v/>
      </c>
      <c r="L15" s="32"/>
    </row>
    <row r="16" spans="2:46" s="1" customFormat="1" ht="6.9" customHeight="1" x14ac:dyDescent="0.2">
      <c r="B16" s="32"/>
      <c r="L16" s="32"/>
    </row>
    <row r="17" spans="2:12" s="1" customFormat="1" ht="12" customHeight="1" x14ac:dyDescent="0.2">
      <c r="B17" s="32"/>
      <c r="D17" s="27" t="s">
        <v>26</v>
      </c>
      <c r="I17" s="27" t="s">
        <v>24</v>
      </c>
      <c r="J17" s="28" t="str">
        <f>'Rekapitulácia stavby'!AN13</f>
        <v>Vyplň údaj</v>
      </c>
      <c r="L17" s="32"/>
    </row>
    <row r="18" spans="2:12" s="1" customFormat="1" ht="18" customHeight="1" x14ac:dyDescent="0.2">
      <c r="B18" s="32"/>
      <c r="E18" s="245" t="str">
        <f>'Rekapitulácia stavby'!E14</f>
        <v>Vyplň údaj</v>
      </c>
      <c r="F18" s="246"/>
      <c r="G18" s="246"/>
      <c r="H18" s="246"/>
      <c r="I18" s="27" t="s">
        <v>25</v>
      </c>
      <c r="J18" s="28" t="str">
        <f>'Rekapitulácia stavby'!AN14</f>
        <v>Vyplň údaj</v>
      </c>
      <c r="L18" s="32"/>
    </row>
    <row r="19" spans="2:12" s="1" customFormat="1" ht="6.9" customHeight="1" x14ac:dyDescent="0.2">
      <c r="B19" s="32"/>
      <c r="L19" s="32"/>
    </row>
    <row r="20" spans="2:12" s="1" customFormat="1" ht="12" customHeight="1" x14ac:dyDescent="0.2">
      <c r="B20" s="32"/>
      <c r="D20" s="27" t="s">
        <v>28</v>
      </c>
      <c r="I20" s="27" t="s">
        <v>24</v>
      </c>
      <c r="J20" s="25" t="str">
        <f>IF('Rekapitulácia stavby'!AN16="","",'Rekapitulácia stavby'!AN16)</f>
        <v/>
      </c>
      <c r="L20" s="32"/>
    </row>
    <row r="21" spans="2:12" s="1" customFormat="1" ht="18" customHeight="1" x14ac:dyDescent="0.2">
      <c r="B21" s="32"/>
      <c r="E21" s="25" t="str">
        <f>IF('Rekapitulácia stavby'!E17="","",'Rekapitulácia stavby'!E17)</f>
        <v xml:space="preserve"> </v>
      </c>
      <c r="I21" s="27" t="s">
        <v>25</v>
      </c>
      <c r="J21" s="25" t="str">
        <f>IF('Rekapitulácia stavby'!AN17="","",'Rekapitulácia stavby'!AN17)</f>
        <v/>
      </c>
      <c r="L21" s="32"/>
    </row>
    <row r="22" spans="2:12" s="1" customFormat="1" ht="6.9" customHeight="1" x14ac:dyDescent="0.2">
      <c r="B22" s="32"/>
      <c r="L22" s="32"/>
    </row>
    <row r="23" spans="2:12" s="1" customFormat="1" ht="12" customHeight="1" x14ac:dyDescent="0.2">
      <c r="B23" s="32"/>
      <c r="D23" s="27" t="s">
        <v>30</v>
      </c>
      <c r="I23" s="27" t="s">
        <v>24</v>
      </c>
      <c r="J23" s="25" t="str">
        <f>IF('Rekapitulácia stavby'!AN19="","",'Rekapitulácia stavby'!AN19)</f>
        <v/>
      </c>
      <c r="L23" s="32"/>
    </row>
    <row r="24" spans="2:12" s="1" customFormat="1" ht="18" customHeight="1" x14ac:dyDescent="0.2">
      <c r="B24" s="32"/>
      <c r="E24" s="25" t="str">
        <f>IF('Rekapitulácia stavby'!E20="","",'Rekapitulácia stavby'!E20)</f>
        <v xml:space="preserve"> </v>
      </c>
      <c r="I24" s="27" t="s">
        <v>25</v>
      </c>
      <c r="J24" s="25" t="str">
        <f>IF('Rekapitulácia stavby'!AN20="","",'Rekapitulácia stavby'!AN20)</f>
        <v/>
      </c>
      <c r="L24" s="32"/>
    </row>
    <row r="25" spans="2:12" s="1" customFormat="1" ht="6.9" customHeight="1" x14ac:dyDescent="0.2">
      <c r="B25" s="32"/>
      <c r="L25" s="32"/>
    </row>
    <row r="26" spans="2:12" s="1" customFormat="1" ht="12" customHeight="1" x14ac:dyDescent="0.2">
      <c r="B26" s="32"/>
      <c r="D26" s="27" t="s">
        <v>31</v>
      </c>
      <c r="L26" s="32"/>
    </row>
    <row r="27" spans="2:12" s="7" customFormat="1" ht="16.5" customHeight="1" x14ac:dyDescent="0.2">
      <c r="B27" s="97"/>
      <c r="E27" s="247" t="s">
        <v>1</v>
      </c>
      <c r="F27" s="247"/>
      <c r="G27" s="247"/>
      <c r="H27" s="247"/>
      <c r="L27" s="97"/>
    </row>
    <row r="28" spans="2:12" s="1" customFormat="1" ht="6.9" customHeight="1" x14ac:dyDescent="0.2">
      <c r="B28" s="32"/>
      <c r="L28" s="32"/>
    </row>
    <row r="29" spans="2:12" s="1" customFormat="1" ht="6.9" customHeight="1" x14ac:dyDescent="0.2">
      <c r="B29" s="32"/>
      <c r="D29" s="56"/>
      <c r="E29" s="56"/>
      <c r="F29" s="56"/>
      <c r="G29" s="56"/>
      <c r="H29" s="56"/>
      <c r="I29" s="56"/>
      <c r="J29" s="56"/>
      <c r="K29" s="56"/>
      <c r="L29" s="32"/>
    </row>
    <row r="30" spans="2:12" s="1" customFormat="1" ht="25.35" customHeight="1" x14ac:dyDescent="0.2">
      <c r="B30" s="32"/>
      <c r="D30" s="98" t="s">
        <v>32</v>
      </c>
      <c r="J30" s="69">
        <f>ROUND(J124, 2)</f>
        <v>0</v>
      </c>
      <c r="L30" s="32"/>
    </row>
    <row r="31" spans="2:12" s="1" customFormat="1" ht="6.9" customHeight="1" x14ac:dyDescent="0.2">
      <c r="B31" s="32"/>
      <c r="D31" s="56"/>
      <c r="E31" s="56"/>
      <c r="F31" s="56"/>
      <c r="G31" s="56"/>
      <c r="H31" s="56"/>
      <c r="I31" s="56"/>
      <c r="J31" s="56"/>
      <c r="K31" s="56"/>
      <c r="L31" s="32"/>
    </row>
    <row r="32" spans="2:12" s="1" customFormat="1" ht="14.4" customHeight="1" x14ac:dyDescent="0.2">
      <c r="B32" s="32"/>
      <c r="F32" s="35" t="s">
        <v>34</v>
      </c>
      <c r="I32" s="35" t="s">
        <v>33</v>
      </c>
      <c r="J32" s="35" t="s">
        <v>35</v>
      </c>
      <c r="L32" s="32"/>
    </row>
    <row r="33" spans="2:12" s="1" customFormat="1" ht="14.4" customHeight="1" x14ac:dyDescent="0.2">
      <c r="B33" s="32"/>
      <c r="D33" s="58" t="s">
        <v>36</v>
      </c>
      <c r="E33" s="37" t="s">
        <v>37</v>
      </c>
      <c r="F33" s="99">
        <f>ROUND((SUM(BE124:BE181)),  2)</f>
        <v>0</v>
      </c>
      <c r="G33" s="100"/>
      <c r="H33" s="100"/>
      <c r="I33" s="101">
        <v>0.23</v>
      </c>
      <c r="J33" s="99">
        <f>ROUND(((SUM(BE124:BE181))*I33),  2)</f>
        <v>0</v>
      </c>
      <c r="L33" s="32"/>
    </row>
    <row r="34" spans="2:12" s="1" customFormat="1" ht="14.4" customHeight="1" x14ac:dyDescent="0.2">
      <c r="B34" s="32"/>
      <c r="E34" s="37" t="s">
        <v>38</v>
      </c>
      <c r="F34" s="89">
        <f>ROUND((SUM(BF124:BF181)),  2)</f>
        <v>0</v>
      </c>
      <c r="I34" s="102">
        <v>0.23</v>
      </c>
      <c r="J34" s="89">
        <f>ROUND(((SUM(BF124:BF181))*I34),  2)</f>
        <v>0</v>
      </c>
      <c r="L34" s="32"/>
    </row>
    <row r="35" spans="2:12" s="1" customFormat="1" ht="14.4" hidden="1" customHeight="1" x14ac:dyDescent="0.2">
      <c r="B35" s="32"/>
      <c r="E35" s="27" t="s">
        <v>39</v>
      </c>
      <c r="F35" s="89">
        <f>ROUND((SUM(BG124:BG181)),  2)</f>
        <v>0</v>
      </c>
      <c r="I35" s="102">
        <v>0.23</v>
      </c>
      <c r="J35" s="89">
        <f>0</f>
        <v>0</v>
      </c>
      <c r="L35" s="32"/>
    </row>
    <row r="36" spans="2:12" s="1" customFormat="1" ht="14.4" hidden="1" customHeight="1" x14ac:dyDescent="0.2">
      <c r="B36" s="32"/>
      <c r="E36" s="27" t="s">
        <v>40</v>
      </c>
      <c r="F36" s="89">
        <f>ROUND((SUM(BH124:BH181)),  2)</f>
        <v>0</v>
      </c>
      <c r="I36" s="102">
        <v>0.23</v>
      </c>
      <c r="J36" s="89">
        <f>0</f>
        <v>0</v>
      </c>
      <c r="L36" s="32"/>
    </row>
    <row r="37" spans="2:12" s="1" customFormat="1" ht="14.4" hidden="1" customHeight="1" x14ac:dyDescent="0.2">
      <c r="B37" s="32"/>
      <c r="E37" s="37" t="s">
        <v>41</v>
      </c>
      <c r="F37" s="99">
        <f>ROUND((SUM(BI124:BI181)),  2)</f>
        <v>0</v>
      </c>
      <c r="G37" s="100"/>
      <c r="H37" s="100"/>
      <c r="I37" s="101">
        <v>0</v>
      </c>
      <c r="J37" s="99">
        <f>0</f>
        <v>0</v>
      </c>
      <c r="L37" s="32"/>
    </row>
    <row r="38" spans="2:12" s="1" customFormat="1" ht="6.9" customHeight="1" x14ac:dyDescent="0.2">
      <c r="B38" s="32"/>
      <c r="L38" s="32"/>
    </row>
    <row r="39" spans="2:12" s="1" customFormat="1" ht="25.35" customHeight="1" x14ac:dyDescent="0.2">
      <c r="B39" s="32"/>
      <c r="C39" s="103"/>
      <c r="D39" s="104" t="s">
        <v>42</v>
      </c>
      <c r="E39" s="60"/>
      <c r="F39" s="60"/>
      <c r="G39" s="105" t="s">
        <v>43</v>
      </c>
      <c r="H39" s="106" t="s">
        <v>44</v>
      </c>
      <c r="I39" s="60"/>
      <c r="J39" s="107">
        <f>SUM(J30:J37)</f>
        <v>0</v>
      </c>
      <c r="K39" s="108"/>
      <c r="L39" s="32"/>
    </row>
    <row r="40" spans="2:12" s="1" customFormat="1" ht="14.4" customHeight="1" x14ac:dyDescent="0.2">
      <c r="B40" s="32"/>
      <c r="L40" s="32"/>
    </row>
    <row r="41" spans="2:12" ht="14.4" customHeight="1" x14ac:dyDescent="0.2">
      <c r="B41" s="20"/>
      <c r="L41" s="20"/>
    </row>
    <row r="42" spans="2:12" ht="14.4" customHeight="1" x14ac:dyDescent="0.2">
      <c r="B42" s="20"/>
      <c r="L42" s="20"/>
    </row>
    <row r="43" spans="2:12" ht="14.4" customHeight="1" x14ac:dyDescent="0.2">
      <c r="B43" s="20"/>
      <c r="L43" s="20"/>
    </row>
    <row r="44" spans="2:12" ht="14.4" customHeight="1" x14ac:dyDescent="0.2">
      <c r="B44" s="20"/>
      <c r="L44" s="20"/>
    </row>
    <row r="45" spans="2:12" ht="14.4" customHeight="1" x14ac:dyDescent="0.2">
      <c r="B45" s="20"/>
      <c r="L45" s="20"/>
    </row>
    <row r="46" spans="2:12" ht="14.4" customHeight="1" x14ac:dyDescent="0.2">
      <c r="B46" s="20"/>
      <c r="L46" s="20"/>
    </row>
    <row r="47" spans="2:12" ht="14.4" customHeight="1" x14ac:dyDescent="0.2">
      <c r="B47" s="20"/>
      <c r="L47" s="20"/>
    </row>
    <row r="48" spans="2:12" ht="14.4" customHeight="1" x14ac:dyDescent="0.2">
      <c r="B48" s="20"/>
      <c r="L48" s="20"/>
    </row>
    <row r="49" spans="2:12" ht="14.4" customHeight="1" x14ac:dyDescent="0.2">
      <c r="B49" s="20"/>
      <c r="L49" s="20"/>
    </row>
    <row r="50" spans="2:12" s="1" customFormat="1" ht="14.4" customHeight="1" x14ac:dyDescent="0.2">
      <c r="B50" s="32"/>
      <c r="D50" s="44" t="s">
        <v>45</v>
      </c>
      <c r="E50" s="45"/>
      <c r="F50" s="45"/>
      <c r="G50" s="44" t="s">
        <v>46</v>
      </c>
      <c r="H50" s="45"/>
      <c r="I50" s="45"/>
      <c r="J50" s="45"/>
      <c r="K50" s="45"/>
      <c r="L50" s="32"/>
    </row>
    <row r="51" spans="2:12" x14ac:dyDescent="0.2">
      <c r="B51" s="20"/>
      <c r="L51" s="20"/>
    </row>
    <row r="52" spans="2:12" x14ac:dyDescent="0.2">
      <c r="B52" s="20"/>
      <c r="L52" s="20"/>
    </row>
    <row r="53" spans="2:12" x14ac:dyDescent="0.2">
      <c r="B53" s="20"/>
      <c r="L53" s="20"/>
    </row>
    <row r="54" spans="2:12" x14ac:dyDescent="0.2">
      <c r="B54" s="20"/>
      <c r="L54" s="20"/>
    </row>
    <row r="55" spans="2:12" x14ac:dyDescent="0.2">
      <c r="B55" s="20"/>
      <c r="L55" s="20"/>
    </row>
    <row r="56" spans="2:12" x14ac:dyDescent="0.2">
      <c r="B56" s="20"/>
      <c r="L56" s="20"/>
    </row>
    <row r="57" spans="2:12" x14ac:dyDescent="0.2">
      <c r="B57" s="20"/>
      <c r="L57" s="20"/>
    </row>
    <row r="58" spans="2:12" x14ac:dyDescent="0.2">
      <c r="B58" s="20"/>
      <c r="L58" s="20"/>
    </row>
    <row r="59" spans="2:12" x14ac:dyDescent="0.2">
      <c r="B59" s="20"/>
      <c r="L59" s="20"/>
    </row>
    <row r="60" spans="2:12" x14ac:dyDescent="0.2">
      <c r="B60" s="20"/>
      <c r="L60" s="20"/>
    </row>
    <row r="61" spans="2:12" s="1" customFormat="1" ht="13.2" x14ac:dyDescent="0.2">
      <c r="B61" s="32"/>
      <c r="D61" s="46" t="s">
        <v>47</v>
      </c>
      <c r="E61" s="34"/>
      <c r="F61" s="109" t="s">
        <v>48</v>
      </c>
      <c r="G61" s="46" t="s">
        <v>47</v>
      </c>
      <c r="H61" s="34"/>
      <c r="I61" s="34"/>
      <c r="J61" s="110" t="s">
        <v>48</v>
      </c>
      <c r="K61" s="34"/>
      <c r="L61" s="32"/>
    </row>
    <row r="62" spans="2:12" x14ac:dyDescent="0.2">
      <c r="B62" s="20"/>
      <c r="L62" s="20"/>
    </row>
    <row r="63" spans="2:12" x14ac:dyDescent="0.2">
      <c r="B63" s="20"/>
      <c r="L63" s="20"/>
    </row>
    <row r="64" spans="2:12" x14ac:dyDescent="0.2">
      <c r="B64" s="20"/>
      <c r="L64" s="20"/>
    </row>
    <row r="65" spans="2:12" s="1" customFormat="1" ht="13.2" x14ac:dyDescent="0.2">
      <c r="B65" s="32"/>
      <c r="D65" s="44" t="s">
        <v>49</v>
      </c>
      <c r="E65" s="45"/>
      <c r="F65" s="45"/>
      <c r="G65" s="44" t="s">
        <v>50</v>
      </c>
      <c r="H65" s="45"/>
      <c r="I65" s="45"/>
      <c r="J65" s="45"/>
      <c r="K65" s="45"/>
      <c r="L65" s="32"/>
    </row>
    <row r="66" spans="2:12" x14ac:dyDescent="0.2">
      <c r="B66" s="20"/>
      <c r="L66" s="20"/>
    </row>
    <row r="67" spans="2:12" x14ac:dyDescent="0.2">
      <c r="B67" s="20"/>
      <c r="L67" s="20"/>
    </row>
    <row r="68" spans="2:12" x14ac:dyDescent="0.2">
      <c r="B68" s="20"/>
      <c r="L68" s="20"/>
    </row>
    <row r="69" spans="2:12" x14ac:dyDescent="0.2">
      <c r="B69" s="20"/>
      <c r="L69" s="20"/>
    </row>
    <row r="70" spans="2:12" x14ac:dyDescent="0.2">
      <c r="B70" s="20"/>
      <c r="L70" s="20"/>
    </row>
    <row r="71" spans="2:12" x14ac:dyDescent="0.2">
      <c r="B71" s="20"/>
      <c r="L71" s="20"/>
    </row>
    <row r="72" spans="2:12" x14ac:dyDescent="0.2">
      <c r="B72" s="20"/>
      <c r="L72" s="20"/>
    </row>
    <row r="73" spans="2:12" x14ac:dyDescent="0.2">
      <c r="B73" s="20"/>
      <c r="L73" s="20"/>
    </row>
    <row r="74" spans="2:12" x14ac:dyDescent="0.2">
      <c r="B74" s="20"/>
      <c r="L74" s="20"/>
    </row>
    <row r="75" spans="2:12" x14ac:dyDescent="0.2">
      <c r="B75" s="20"/>
      <c r="L75" s="20"/>
    </row>
    <row r="76" spans="2:12" s="1" customFormat="1" ht="13.2" x14ac:dyDescent="0.2">
      <c r="B76" s="32"/>
      <c r="D76" s="46" t="s">
        <v>47</v>
      </c>
      <c r="E76" s="34"/>
      <c r="F76" s="109" t="s">
        <v>48</v>
      </c>
      <c r="G76" s="46" t="s">
        <v>47</v>
      </c>
      <c r="H76" s="34"/>
      <c r="I76" s="34"/>
      <c r="J76" s="110" t="s">
        <v>48</v>
      </c>
      <c r="K76" s="34"/>
      <c r="L76" s="32"/>
    </row>
    <row r="77" spans="2:12" s="1" customFormat="1" ht="14.4" customHeight="1" x14ac:dyDescent="0.2"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32"/>
    </row>
    <row r="81" spans="2:47" s="1" customFormat="1" ht="6.9" customHeight="1" x14ac:dyDescent="0.2"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32"/>
    </row>
    <row r="82" spans="2:47" s="1" customFormat="1" ht="24.9" customHeight="1" x14ac:dyDescent="0.2">
      <c r="B82" s="32"/>
      <c r="C82" s="21" t="s">
        <v>186</v>
      </c>
      <c r="L82" s="32"/>
    </row>
    <row r="83" spans="2:47" s="1" customFormat="1" ht="6.9" customHeight="1" x14ac:dyDescent="0.2">
      <c r="B83" s="32"/>
      <c r="L83" s="32"/>
    </row>
    <row r="84" spans="2:47" s="1" customFormat="1" ht="12" customHeight="1" x14ac:dyDescent="0.2">
      <c r="B84" s="32"/>
      <c r="C84" s="27" t="s">
        <v>15</v>
      </c>
      <c r="L84" s="32"/>
    </row>
    <row r="85" spans="2:47" s="1" customFormat="1" ht="16.5" customHeight="1" x14ac:dyDescent="0.2">
      <c r="B85" s="32"/>
      <c r="E85" s="243" t="str">
        <f>E7</f>
        <v>IP Horná Streda</v>
      </c>
      <c r="F85" s="244"/>
      <c r="G85" s="244"/>
      <c r="H85" s="244"/>
      <c r="L85" s="32"/>
    </row>
    <row r="86" spans="2:47" s="1" customFormat="1" ht="12" customHeight="1" x14ac:dyDescent="0.2">
      <c r="B86" s="32"/>
      <c r="C86" s="27" t="s">
        <v>184</v>
      </c>
      <c r="L86" s="32"/>
    </row>
    <row r="87" spans="2:47" s="1" customFormat="1" ht="16.5" customHeight="1" x14ac:dyDescent="0.2">
      <c r="B87" s="32"/>
      <c r="E87" s="239" t="str">
        <f>E9</f>
        <v>SO 2.15 - SO 2.15  Verejné osvetlenie</v>
      </c>
      <c r="F87" s="240"/>
      <c r="G87" s="240"/>
      <c r="H87" s="240"/>
      <c r="L87" s="32"/>
    </row>
    <row r="88" spans="2:47" s="1" customFormat="1" ht="6.9" customHeight="1" x14ac:dyDescent="0.2">
      <c r="B88" s="32"/>
      <c r="L88" s="32"/>
    </row>
    <row r="89" spans="2:47" s="1" customFormat="1" ht="12" customHeight="1" x14ac:dyDescent="0.2">
      <c r="B89" s="32"/>
      <c r="C89" s="27" t="s">
        <v>19</v>
      </c>
      <c r="F89" s="25" t="str">
        <f>F12</f>
        <v xml:space="preserve"> </v>
      </c>
      <c r="I89" s="27" t="s">
        <v>21</v>
      </c>
      <c r="J89" s="55" t="str">
        <f>IF(J12="","",J12)</f>
        <v>31. 7. 2026</v>
      </c>
      <c r="L89" s="32"/>
    </row>
    <row r="90" spans="2:47" s="1" customFormat="1" ht="6.9" customHeight="1" x14ac:dyDescent="0.2">
      <c r="B90" s="32"/>
      <c r="L90" s="32"/>
    </row>
    <row r="91" spans="2:47" s="1" customFormat="1" ht="15.15" customHeight="1" x14ac:dyDescent="0.2">
      <c r="B91" s="32"/>
      <c r="C91" s="27" t="s">
        <v>23</v>
      </c>
      <c r="F91" s="25" t="str">
        <f>E15</f>
        <v xml:space="preserve"> </v>
      </c>
      <c r="I91" s="27" t="s">
        <v>28</v>
      </c>
      <c r="J91" s="30" t="str">
        <f>E21</f>
        <v xml:space="preserve"> </v>
      </c>
      <c r="L91" s="32"/>
    </row>
    <row r="92" spans="2:47" s="1" customFormat="1" ht="15.15" customHeight="1" x14ac:dyDescent="0.2">
      <c r="B92" s="32"/>
      <c r="C92" s="27" t="s">
        <v>26</v>
      </c>
      <c r="F92" s="25" t="str">
        <f>IF(E18="","",E18)</f>
        <v>Vyplň údaj</v>
      </c>
      <c r="I92" s="27" t="s">
        <v>30</v>
      </c>
      <c r="J92" s="30" t="str">
        <f>E24</f>
        <v xml:space="preserve"> </v>
      </c>
      <c r="L92" s="32"/>
    </row>
    <row r="93" spans="2:47" s="1" customFormat="1" ht="10.35" customHeight="1" x14ac:dyDescent="0.2">
      <c r="B93" s="32"/>
      <c r="L93" s="32"/>
    </row>
    <row r="94" spans="2:47" s="1" customFormat="1" ht="29.25" customHeight="1" x14ac:dyDescent="0.2">
      <c r="B94" s="32"/>
      <c r="C94" s="111" t="s">
        <v>187</v>
      </c>
      <c r="D94" s="103"/>
      <c r="E94" s="103"/>
      <c r="F94" s="103"/>
      <c r="G94" s="103"/>
      <c r="H94" s="103"/>
      <c r="I94" s="103"/>
      <c r="J94" s="112" t="s">
        <v>188</v>
      </c>
      <c r="K94" s="103"/>
      <c r="L94" s="32"/>
    </row>
    <row r="95" spans="2:47" s="1" customFormat="1" ht="10.35" customHeight="1" x14ac:dyDescent="0.2">
      <c r="B95" s="32"/>
      <c r="L95" s="32"/>
    </row>
    <row r="96" spans="2:47" s="1" customFormat="1" ht="22.8" customHeight="1" x14ac:dyDescent="0.2">
      <c r="B96" s="32"/>
      <c r="C96" s="113" t="s">
        <v>189</v>
      </c>
      <c r="J96" s="69">
        <f>J124</f>
        <v>0</v>
      </c>
      <c r="L96" s="32"/>
      <c r="AU96" s="17" t="s">
        <v>190</v>
      </c>
    </row>
    <row r="97" spans="2:12" s="8" customFormat="1" ht="24.9" customHeight="1" x14ac:dyDescent="0.2">
      <c r="B97" s="114"/>
      <c r="D97" s="115" t="s">
        <v>2475</v>
      </c>
      <c r="E97" s="116"/>
      <c r="F97" s="116"/>
      <c r="G97" s="116"/>
      <c r="H97" s="116"/>
      <c r="I97" s="116"/>
      <c r="J97" s="117">
        <f>J125</f>
        <v>0</v>
      </c>
      <c r="L97" s="114"/>
    </row>
    <row r="98" spans="2:12" s="12" customFormat="1" ht="19.95" customHeight="1" x14ac:dyDescent="0.2">
      <c r="B98" s="166"/>
      <c r="D98" s="167" t="s">
        <v>2476</v>
      </c>
      <c r="E98" s="168"/>
      <c r="F98" s="168"/>
      <c r="G98" s="168"/>
      <c r="H98" s="168"/>
      <c r="I98" s="168"/>
      <c r="J98" s="169">
        <f>J126</f>
        <v>0</v>
      </c>
      <c r="L98" s="166"/>
    </row>
    <row r="99" spans="2:12" s="8" customFormat="1" ht="24.9" customHeight="1" x14ac:dyDescent="0.2">
      <c r="B99" s="114"/>
      <c r="D99" s="115" t="s">
        <v>2477</v>
      </c>
      <c r="E99" s="116"/>
      <c r="F99" s="116"/>
      <c r="G99" s="116"/>
      <c r="H99" s="116"/>
      <c r="I99" s="116"/>
      <c r="J99" s="117">
        <f>J129</f>
        <v>0</v>
      </c>
      <c r="L99" s="114"/>
    </row>
    <row r="100" spans="2:12" s="12" customFormat="1" ht="19.95" customHeight="1" x14ac:dyDescent="0.2">
      <c r="B100" s="166"/>
      <c r="D100" s="167" t="s">
        <v>2478</v>
      </c>
      <c r="E100" s="168"/>
      <c r="F100" s="168"/>
      <c r="G100" s="168"/>
      <c r="H100" s="168"/>
      <c r="I100" s="168"/>
      <c r="J100" s="169">
        <f>J130</f>
        <v>0</v>
      </c>
      <c r="L100" s="166"/>
    </row>
    <row r="101" spans="2:12" s="12" customFormat="1" ht="19.95" customHeight="1" x14ac:dyDescent="0.2">
      <c r="B101" s="166"/>
      <c r="D101" s="167" t="s">
        <v>2479</v>
      </c>
      <c r="E101" s="168"/>
      <c r="F101" s="168"/>
      <c r="G101" s="168"/>
      <c r="H101" s="168"/>
      <c r="I101" s="168"/>
      <c r="J101" s="169">
        <f>J162</f>
        <v>0</v>
      </c>
      <c r="L101" s="166"/>
    </row>
    <row r="102" spans="2:12" s="12" customFormat="1" ht="19.95" customHeight="1" x14ac:dyDescent="0.2">
      <c r="B102" s="166"/>
      <c r="D102" s="167" t="s">
        <v>2480</v>
      </c>
      <c r="E102" s="168"/>
      <c r="F102" s="168"/>
      <c r="G102" s="168"/>
      <c r="H102" s="168"/>
      <c r="I102" s="168"/>
      <c r="J102" s="169">
        <f>J172</f>
        <v>0</v>
      </c>
      <c r="L102" s="166"/>
    </row>
    <row r="103" spans="2:12" s="8" customFormat="1" ht="24.9" customHeight="1" x14ac:dyDescent="0.2">
      <c r="B103" s="114"/>
      <c r="D103" s="115" t="s">
        <v>2481</v>
      </c>
      <c r="E103" s="116"/>
      <c r="F103" s="116"/>
      <c r="G103" s="116"/>
      <c r="H103" s="116"/>
      <c r="I103" s="116"/>
      <c r="J103" s="117">
        <f>J175</f>
        <v>0</v>
      </c>
      <c r="L103" s="114"/>
    </row>
    <row r="104" spans="2:12" s="8" customFormat="1" ht="24.9" customHeight="1" x14ac:dyDescent="0.2">
      <c r="B104" s="114"/>
      <c r="D104" s="115" t="s">
        <v>191</v>
      </c>
      <c r="E104" s="116"/>
      <c r="F104" s="116"/>
      <c r="G104" s="116"/>
      <c r="H104" s="116"/>
      <c r="I104" s="116"/>
      <c r="J104" s="117">
        <f>J180</f>
        <v>0</v>
      </c>
      <c r="L104" s="114"/>
    </row>
    <row r="105" spans="2:12" s="1" customFormat="1" ht="21.75" customHeight="1" x14ac:dyDescent="0.2">
      <c r="B105" s="32"/>
      <c r="L105" s="32"/>
    </row>
    <row r="106" spans="2:12" s="1" customFormat="1" ht="6.9" customHeight="1" x14ac:dyDescent="0.2">
      <c r="B106" s="47"/>
      <c r="C106" s="48"/>
      <c r="D106" s="48"/>
      <c r="E106" s="48"/>
      <c r="F106" s="48"/>
      <c r="G106" s="48"/>
      <c r="H106" s="48"/>
      <c r="I106" s="48"/>
      <c r="J106" s="48"/>
      <c r="K106" s="48"/>
      <c r="L106" s="32"/>
    </row>
    <row r="110" spans="2:12" s="1" customFormat="1" ht="6.9" customHeight="1" x14ac:dyDescent="0.2">
      <c r="B110" s="49"/>
      <c r="C110" s="50"/>
      <c r="D110" s="50"/>
      <c r="E110" s="50"/>
      <c r="F110" s="50"/>
      <c r="G110" s="50"/>
      <c r="H110" s="50"/>
      <c r="I110" s="50"/>
      <c r="J110" s="50"/>
      <c r="K110" s="50"/>
      <c r="L110" s="32"/>
    </row>
    <row r="111" spans="2:12" s="1" customFormat="1" ht="24.9" customHeight="1" x14ac:dyDescent="0.2">
      <c r="B111" s="32"/>
      <c r="C111" s="21" t="s">
        <v>192</v>
      </c>
      <c r="L111" s="32"/>
    </row>
    <row r="112" spans="2:12" s="1" customFormat="1" ht="6.9" customHeight="1" x14ac:dyDescent="0.2">
      <c r="B112" s="32"/>
      <c r="L112" s="32"/>
    </row>
    <row r="113" spans="2:65" s="1" customFormat="1" ht="12" customHeight="1" x14ac:dyDescent="0.2">
      <c r="B113" s="32"/>
      <c r="C113" s="27" t="s">
        <v>15</v>
      </c>
      <c r="L113" s="32"/>
    </row>
    <row r="114" spans="2:65" s="1" customFormat="1" ht="16.5" customHeight="1" x14ac:dyDescent="0.2">
      <c r="B114" s="32"/>
      <c r="E114" s="243" t="str">
        <f>E7</f>
        <v>IP Horná Streda</v>
      </c>
      <c r="F114" s="244"/>
      <c r="G114" s="244"/>
      <c r="H114" s="244"/>
      <c r="L114" s="32"/>
    </row>
    <row r="115" spans="2:65" s="1" customFormat="1" ht="12" customHeight="1" x14ac:dyDescent="0.2">
      <c r="B115" s="32"/>
      <c r="C115" s="27" t="s">
        <v>184</v>
      </c>
      <c r="L115" s="32"/>
    </row>
    <row r="116" spans="2:65" s="1" customFormat="1" ht="16.5" customHeight="1" x14ac:dyDescent="0.2">
      <c r="B116" s="32"/>
      <c r="E116" s="239" t="str">
        <f>E9</f>
        <v>SO 2.15 - SO 2.15  Verejné osvetlenie</v>
      </c>
      <c r="F116" s="240"/>
      <c r="G116" s="240"/>
      <c r="H116" s="240"/>
      <c r="L116" s="32"/>
    </row>
    <row r="117" spans="2:65" s="1" customFormat="1" ht="6.9" customHeight="1" x14ac:dyDescent="0.2">
      <c r="B117" s="32"/>
      <c r="L117" s="32"/>
    </row>
    <row r="118" spans="2:65" s="1" customFormat="1" ht="12" customHeight="1" x14ac:dyDescent="0.2">
      <c r="B118" s="32"/>
      <c r="C118" s="27" t="s">
        <v>19</v>
      </c>
      <c r="F118" s="25" t="str">
        <f>F12</f>
        <v xml:space="preserve"> </v>
      </c>
      <c r="I118" s="27" t="s">
        <v>21</v>
      </c>
      <c r="J118" s="55" t="str">
        <f>IF(J12="","",J12)</f>
        <v>31. 7. 2026</v>
      </c>
      <c r="L118" s="32"/>
    </row>
    <row r="119" spans="2:65" s="1" customFormat="1" ht="6.9" customHeight="1" x14ac:dyDescent="0.2">
      <c r="B119" s="32"/>
      <c r="L119" s="32"/>
    </row>
    <row r="120" spans="2:65" s="1" customFormat="1" ht="15.15" customHeight="1" x14ac:dyDescent="0.2">
      <c r="B120" s="32"/>
      <c r="C120" s="27" t="s">
        <v>23</v>
      </c>
      <c r="F120" s="25" t="str">
        <f>E15</f>
        <v xml:space="preserve"> </v>
      </c>
      <c r="I120" s="27" t="s">
        <v>28</v>
      </c>
      <c r="J120" s="30" t="str">
        <f>E21</f>
        <v xml:space="preserve"> </v>
      </c>
      <c r="L120" s="32"/>
    </row>
    <row r="121" spans="2:65" s="1" customFormat="1" ht="15.15" customHeight="1" x14ac:dyDescent="0.2">
      <c r="B121" s="32"/>
      <c r="C121" s="27" t="s">
        <v>26</v>
      </c>
      <c r="F121" s="25" t="str">
        <f>IF(E18="","",E18)</f>
        <v>Vyplň údaj</v>
      </c>
      <c r="I121" s="27" t="s">
        <v>30</v>
      </c>
      <c r="J121" s="30" t="str">
        <f>E24</f>
        <v xml:space="preserve"> </v>
      </c>
      <c r="L121" s="32"/>
    </row>
    <row r="122" spans="2:65" s="1" customFormat="1" ht="10.35" customHeight="1" x14ac:dyDescent="0.2">
      <c r="B122" s="32"/>
      <c r="L122" s="32"/>
    </row>
    <row r="123" spans="2:65" s="9" customFormat="1" ht="29.25" customHeight="1" x14ac:dyDescent="0.2">
      <c r="B123" s="118"/>
      <c r="C123" s="119" t="s">
        <v>193</v>
      </c>
      <c r="D123" s="120" t="s">
        <v>57</v>
      </c>
      <c r="E123" s="120" t="s">
        <v>53</v>
      </c>
      <c r="F123" s="120" t="s">
        <v>54</v>
      </c>
      <c r="G123" s="120" t="s">
        <v>194</v>
      </c>
      <c r="H123" s="120" t="s">
        <v>195</v>
      </c>
      <c r="I123" s="120" t="s">
        <v>196</v>
      </c>
      <c r="J123" s="121" t="s">
        <v>188</v>
      </c>
      <c r="K123" s="122" t="s">
        <v>197</v>
      </c>
      <c r="L123" s="118"/>
      <c r="M123" s="62" t="s">
        <v>1</v>
      </c>
      <c r="N123" s="63" t="s">
        <v>36</v>
      </c>
      <c r="O123" s="63" t="s">
        <v>198</v>
      </c>
      <c r="P123" s="63" t="s">
        <v>199</v>
      </c>
      <c r="Q123" s="63" t="s">
        <v>200</v>
      </c>
      <c r="R123" s="63" t="s">
        <v>201</v>
      </c>
      <c r="S123" s="63" t="s">
        <v>202</v>
      </c>
      <c r="T123" s="64" t="s">
        <v>203</v>
      </c>
    </row>
    <row r="124" spans="2:65" s="1" customFormat="1" ht="22.8" customHeight="1" x14ac:dyDescent="0.3">
      <c r="B124" s="32"/>
      <c r="C124" s="67" t="s">
        <v>189</v>
      </c>
      <c r="J124" s="123">
        <f>BK124</f>
        <v>0</v>
      </c>
      <c r="L124" s="32"/>
      <c r="M124" s="65"/>
      <c r="N124" s="56"/>
      <c r="O124" s="56"/>
      <c r="P124" s="124">
        <f>P125+P129+P175+P180</f>
        <v>0</v>
      </c>
      <c r="Q124" s="56"/>
      <c r="R124" s="124">
        <f>R125+R129+R175+R180</f>
        <v>0</v>
      </c>
      <c r="S124" s="56"/>
      <c r="T124" s="125">
        <f>T125+T129+T175+T180</f>
        <v>0</v>
      </c>
      <c r="AT124" s="17" t="s">
        <v>71</v>
      </c>
      <c r="AU124" s="17" t="s">
        <v>190</v>
      </c>
      <c r="BK124" s="126">
        <f>BK125+BK129+BK175+BK180</f>
        <v>0</v>
      </c>
    </row>
    <row r="125" spans="2:65" s="10" customFormat="1" ht="25.95" customHeight="1" x14ac:dyDescent="0.25">
      <c r="B125" s="127"/>
      <c r="D125" s="128" t="s">
        <v>71</v>
      </c>
      <c r="E125" s="129" t="s">
        <v>229</v>
      </c>
      <c r="F125" s="129" t="s">
        <v>2482</v>
      </c>
      <c r="I125" s="130"/>
      <c r="J125" s="131">
        <f>BK125</f>
        <v>0</v>
      </c>
      <c r="L125" s="127"/>
      <c r="M125" s="132"/>
      <c r="P125" s="133">
        <f>P126</f>
        <v>0</v>
      </c>
      <c r="R125" s="133">
        <f>R126</f>
        <v>0</v>
      </c>
      <c r="T125" s="134">
        <f>T126</f>
        <v>0</v>
      </c>
      <c r="AR125" s="128" t="s">
        <v>80</v>
      </c>
      <c r="AT125" s="135" t="s">
        <v>71</v>
      </c>
      <c r="AU125" s="135" t="s">
        <v>72</v>
      </c>
      <c r="AY125" s="128" t="s">
        <v>207</v>
      </c>
      <c r="BK125" s="136">
        <f>BK126</f>
        <v>0</v>
      </c>
    </row>
    <row r="126" spans="2:65" s="10" customFormat="1" ht="22.8" customHeight="1" x14ac:dyDescent="0.25">
      <c r="B126" s="127"/>
      <c r="D126" s="128" t="s">
        <v>71</v>
      </c>
      <c r="E126" s="170" t="s">
        <v>91</v>
      </c>
      <c r="F126" s="170" t="s">
        <v>2483</v>
      </c>
      <c r="I126" s="130"/>
      <c r="J126" s="171">
        <f>BK126</f>
        <v>0</v>
      </c>
      <c r="L126" s="127"/>
      <c r="M126" s="132"/>
      <c r="P126" s="133">
        <f>SUM(P127:P128)</f>
        <v>0</v>
      </c>
      <c r="R126" s="133">
        <f>SUM(R127:R128)</f>
        <v>0</v>
      </c>
      <c r="T126" s="134">
        <f>SUM(T127:T128)</f>
        <v>0</v>
      </c>
      <c r="AR126" s="128" t="s">
        <v>80</v>
      </c>
      <c r="AT126" s="135" t="s">
        <v>71</v>
      </c>
      <c r="AU126" s="135" t="s">
        <v>80</v>
      </c>
      <c r="AY126" s="128" t="s">
        <v>207</v>
      </c>
      <c r="BK126" s="136">
        <f>SUM(BK127:BK128)</f>
        <v>0</v>
      </c>
    </row>
    <row r="127" spans="2:65" s="1" customFormat="1" ht="16.5" customHeight="1" x14ac:dyDescent="0.2">
      <c r="B127" s="137"/>
      <c r="C127" s="138" t="s">
        <v>80</v>
      </c>
      <c r="D127" s="138" t="s">
        <v>208</v>
      </c>
      <c r="E127" s="139" t="s">
        <v>3577</v>
      </c>
      <c r="F127" s="140" t="s">
        <v>3578</v>
      </c>
      <c r="G127" s="141" t="s">
        <v>269</v>
      </c>
      <c r="H127" s="142">
        <v>7</v>
      </c>
      <c r="I127" s="143"/>
      <c r="J127" s="144">
        <f>ROUND(I127*H127,2)</f>
        <v>0</v>
      </c>
      <c r="K127" s="145"/>
      <c r="L127" s="32"/>
      <c r="M127" s="146" t="s">
        <v>1</v>
      </c>
      <c r="N127" s="147" t="s">
        <v>38</v>
      </c>
      <c r="P127" s="148">
        <f>O127*H127</f>
        <v>0</v>
      </c>
      <c r="Q127" s="148">
        <v>0</v>
      </c>
      <c r="R127" s="148">
        <f>Q127*H127</f>
        <v>0</v>
      </c>
      <c r="S127" s="148">
        <v>0</v>
      </c>
      <c r="T127" s="149">
        <f>S127*H127</f>
        <v>0</v>
      </c>
      <c r="AR127" s="150" t="s">
        <v>236</v>
      </c>
      <c r="AT127" s="150" t="s">
        <v>208</v>
      </c>
      <c r="AU127" s="150" t="s">
        <v>91</v>
      </c>
      <c r="AY127" s="17" t="s">
        <v>207</v>
      </c>
      <c r="BE127" s="151">
        <f>IF(N127="základná",J127,0)</f>
        <v>0</v>
      </c>
      <c r="BF127" s="151">
        <f>IF(N127="znížená",J127,0)</f>
        <v>0</v>
      </c>
      <c r="BG127" s="151">
        <f>IF(N127="zákl. prenesená",J127,0)</f>
        <v>0</v>
      </c>
      <c r="BH127" s="151">
        <f>IF(N127="zníž. prenesená",J127,0)</f>
        <v>0</v>
      </c>
      <c r="BI127" s="151">
        <f>IF(N127="nulová",J127,0)</f>
        <v>0</v>
      </c>
      <c r="BJ127" s="17" t="s">
        <v>91</v>
      </c>
      <c r="BK127" s="151">
        <f>ROUND(I127*H127,2)</f>
        <v>0</v>
      </c>
      <c r="BL127" s="17" t="s">
        <v>236</v>
      </c>
      <c r="BM127" s="150" t="s">
        <v>91</v>
      </c>
    </row>
    <row r="128" spans="2:65" s="1" customFormat="1" ht="16.5" customHeight="1" x14ac:dyDescent="0.2">
      <c r="B128" s="137"/>
      <c r="C128" s="138" t="s">
        <v>91</v>
      </c>
      <c r="D128" s="138" t="s">
        <v>208</v>
      </c>
      <c r="E128" s="139" t="s">
        <v>2486</v>
      </c>
      <c r="F128" s="140" t="s">
        <v>2487</v>
      </c>
      <c r="G128" s="141" t="s">
        <v>235</v>
      </c>
      <c r="H128" s="142">
        <v>57.2</v>
      </c>
      <c r="I128" s="143"/>
      <c r="J128" s="144">
        <f>ROUND(I128*H128,2)</f>
        <v>0</v>
      </c>
      <c r="K128" s="145"/>
      <c r="L128" s="32"/>
      <c r="M128" s="146" t="s">
        <v>1</v>
      </c>
      <c r="N128" s="147" t="s">
        <v>38</v>
      </c>
      <c r="P128" s="148">
        <f>O128*H128</f>
        <v>0</v>
      </c>
      <c r="Q128" s="148">
        <v>0</v>
      </c>
      <c r="R128" s="148">
        <f>Q128*H128</f>
        <v>0</v>
      </c>
      <c r="S128" s="148">
        <v>0</v>
      </c>
      <c r="T128" s="149">
        <f>S128*H128</f>
        <v>0</v>
      </c>
      <c r="AR128" s="150" t="s">
        <v>236</v>
      </c>
      <c r="AT128" s="150" t="s">
        <v>208</v>
      </c>
      <c r="AU128" s="150" t="s">
        <v>91</v>
      </c>
      <c r="AY128" s="17" t="s">
        <v>207</v>
      </c>
      <c r="BE128" s="151">
        <f>IF(N128="základná",J128,0)</f>
        <v>0</v>
      </c>
      <c r="BF128" s="151">
        <f>IF(N128="znížená",J128,0)</f>
        <v>0</v>
      </c>
      <c r="BG128" s="151">
        <f>IF(N128="zákl. prenesená",J128,0)</f>
        <v>0</v>
      </c>
      <c r="BH128" s="151">
        <f>IF(N128="zníž. prenesená",J128,0)</f>
        <v>0</v>
      </c>
      <c r="BI128" s="151">
        <f>IF(N128="nulová",J128,0)</f>
        <v>0</v>
      </c>
      <c r="BJ128" s="17" t="s">
        <v>91</v>
      </c>
      <c r="BK128" s="151">
        <f>ROUND(I128*H128,2)</f>
        <v>0</v>
      </c>
      <c r="BL128" s="17" t="s">
        <v>236</v>
      </c>
      <c r="BM128" s="150" t="s">
        <v>236</v>
      </c>
    </row>
    <row r="129" spans="2:65" s="10" customFormat="1" ht="25.95" customHeight="1" x14ac:dyDescent="0.25">
      <c r="B129" s="127"/>
      <c r="D129" s="128" t="s">
        <v>71</v>
      </c>
      <c r="E129" s="129" t="s">
        <v>742</v>
      </c>
      <c r="F129" s="129" t="s">
        <v>2488</v>
      </c>
      <c r="I129" s="130"/>
      <c r="J129" s="131">
        <f>BK129</f>
        <v>0</v>
      </c>
      <c r="L129" s="127"/>
      <c r="M129" s="132"/>
      <c r="P129" s="133">
        <f>P130+P162+P172</f>
        <v>0</v>
      </c>
      <c r="R129" s="133">
        <f>R130+R162+R172</f>
        <v>0</v>
      </c>
      <c r="T129" s="134">
        <f>T130+T162+T172</f>
        <v>0</v>
      </c>
      <c r="AR129" s="128" t="s">
        <v>275</v>
      </c>
      <c r="AT129" s="135" t="s">
        <v>71</v>
      </c>
      <c r="AU129" s="135" t="s">
        <v>72</v>
      </c>
      <c r="AY129" s="128" t="s">
        <v>207</v>
      </c>
      <c r="BK129" s="136">
        <f>BK130+BK162+BK172</f>
        <v>0</v>
      </c>
    </row>
    <row r="130" spans="2:65" s="10" customFormat="1" ht="22.8" customHeight="1" x14ac:dyDescent="0.25">
      <c r="B130" s="127"/>
      <c r="D130" s="128" t="s">
        <v>71</v>
      </c>
      <c r="E130" s="170" t="s">
        <v>1835</v>
      </c>
      <c r="F130" s="170" t="s">
        <v>2489</v>
      </c>
      <c r="I130" s="130"/>
      <c r="J130" s="171">
        <f>BK130</f>
        <v>0</v>
      </c>
      <c r="L130" s="127"/>
      <c r="M130" s="132"/>
      <c r="P130" s="133">
        <f>SUM(P131:P161)</f>
        <v>0</v>
      </c>
      <c r="R130" s="133">
        <f>SUM(R131:R161)</f>
        <v>0</v>
      </c>
      <c r="T130" s="134">
        <f>SUM(T131:T161)</f>
        <v>0</v>
      </c>
      <c r="AR130" s="128" t="s">
        <v>275</v>
      </c>
      <c r="AT130" s="135" t="s">
        <v>71</v>
      </c>
      <c r="AU130" s="135" t="s">
        <v>80</v>
      </c>
      <c r="AY130" s="128" t="s">
        <v>207</v>
      </c>
      <c r="BK130" s="136">
        <f>SUM(BK131:BK161)</f>
        <v>0</v>
      </c>
    </row>
    <row r="131" spans="2:65" s="1" customFormat="1" ht="24.15" customHeight="1" x14ac:dyDescent="0.2">
      <c r="B131" s="137"/>
      <c r="C131" s="138" t="s">
        <v>275</v>
      </c>
      <c r="D131" s="138" t="s">
        <v>208</v>
      </c>
      <c r="E131" s="139" t="s">
        <v>3579</v>
      </c>
      <c r="F131" s="140" t="s">
        <v>3580</v>
      </c>
      <c r="G131" s="141" t="s">
        <v>410</v>
      </c>
      <c r="H131" s="142">
        <v>750</v>
      </c>
      <c r="I131" s="143"/>
      <c r="J131" s="144">
        <f t="shared" ref="J131:J161" si="0">ROUND(I131*H131,2)</f>
        <v>0</v>
      </c>
      <c r="K131" s="145"/>
      <c r="L131" s="32"/>
      <c r="M131" s="146" t="s">
        <v>1</v>
      </c>
      <c r="N131" s="147" t="s">
        <v>38</v>
      </c>
      <c r="P131" s="148">
        <f t="shared" ref="P131:P161" si="1">O131*H131</f>
        <v>0</v>
      </c>
      <c r="Q131" s="148">
        <v>0</v>
      </c>
      <c r="R131" s="148">
        <f t="shared" ref="R131:R161" si="2">Q131*H131</f>
        <v>0</v>
      </c>
      <c r="S131" s="148">
        <v>0</v>
      </c>
      <c r="T131" s="149">
        <f t="shared" ref="T131:T161" si="3">S131*H131</f>
        <v>0</v>
      </c>
      <c r="AR131" s="150" t="s">
        <v>251</v>
      </c>
      <c r="AT131" s="150" t="s">
        <v>208</v>
      </c>
      <c r="AU131" s="150" t="s">
        <v>91</v>
      </c>
      <c r="AY131" s="17" t="s">
        <v>207</v>
      </c>
      <c r="BE131" s="151">
        <f t="shared" ref="BE131:BE161" si="4">IF(N131="základná",J131,0)</f>
        <v>0</v>
      </c>
      <c r="BF131" s="151">
        <f t="shared" ref="BF131:BF161" si="5">IF(N131="znížená",J131,0)</f>
        <v>0</v>
      </c>
      <c r="BG131" s="151">
        <f t="shared" ref="BG131:BG161" si="6">IF(N131="zákl. prenesená",J131,0)</f>
        <v>0</v>
      </c>
      <c r="BH131" s="151">
        <f t="shared" ref="BH131:BH161" si="7">IF(N131="zníž. prenesená",J131,0)</f>
        <v>0</v>
      </c>
      <c r="BI131" s="151">
        <f t="shared" ref="BI131:BI161" si="8">IF(N131="nulová",J131,0)</f>
        <v>0</v>
      </c>
      <c r="BJ131" s="17" t="s">
        <v>91</v>
      </c>
      <c r="BK131" s="151">
        <f t="shared" ref="BK131:BK161" si="9">ROUND(I131*H131,2)</f>
        <v>0</v>
      </c>
      <c r="BL131" s="17" t="s">
        <v>251</v>
      </c>
      <c r="BM131" s="150" t="s">
        <v>311</v>
      </c>
    </row>
    <row r="132" spans="2:65" s="1" customFormat="1" ht="24.15" customHeight="1" x14ac:dyDescent="0.2">
      <c r="B132" s="137"/>
      <c r="C132" s="206" t="s">
        <v>236</v>
      </c>
      <c r="D132" s="206" t="s">
        <v>742</v>
      </c>
      <c r="E132" s="207" t="s">
        <v>3581</v>
      </c>
      <c r="F132" s="208" t="s">
        <v>3582</v>
      </c>
      <c r="G132" s="209" t="s">
        <v>410</v>
      </c>
      <c r="H132" s="210">
        <v>750</v>
      </c>
      <c r="I132" s="211"/>
      <c r="J132" s="212">
        <f t="shared" si="0"/>
        <v>0</v>
      </c>
      <c r="K132" s="213"/>
      <c r="L132" s="214"/>
      <c r="M132" s="215" t="s">
        <v>1</v>
      </c>
      <c r="N132" s="216" t="s">
        <v>38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AR132" s="150" t="s">
        <v>2494</v>
      </c>
      <c r="AT132" s="150" t="s">
        <v>742</v>
      </c>
      <c r="AU132" s="150" t="s">
        <v>91</v>
      </c>
      <c r="AY132" s="17" t="s">
        <v>207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7" t="s">
        <v>91</v>
      </c>
      <c r="BK132" s="151">
        <f t="shared" si="9"/>
        <v>0</v>
      </c>
      <c r="BL132" s="17" t="s">
        <v>251</v>
      </c>
      <c r="BM132" s="150" t="s">
        <v>320</v>
      </c>
    </row>
    <row r="133" spans="2:65" s="1" customFormat="1" ht="24.15" customHeight="1" x14ac:dyDescent="0.2">
      <c r="B133" s="137"/>
      <c r="C133" s="138" t="s">
        <v>206</v>
      </c>
      <c r="D133" s="138" t="s">
        <v>208</v>
      </c>
      <c r="E133" s="139" t="s">
        <v>2495</v>
      </c>
      <c r="F133" s="140" t="s">
        <v>2496</v>
      </c>
      <c r="G133" s="141" t="s">
        <v>410</v>
      </c>
      <c r="H133" s="142">
        <v>35</v>
      </c>
      <c r="I133" s="143"/>
      <c r="J133" s="144">
        <f t="shared" si="0"/>
        <v>0</v>
      </c>
      <c r="K133" s="145"/>
      <c r="L133" s="32"/>
      <c r="M133" s="146" t="s">
        <v>1</v>
      </c>
      <c r="N133" s="147" t="s">
        <v>38</v>
      </c>
      <c r="P133" s="148">
        <f t="shared" si="1"/>
        <v>0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AR133" s="150" t="s">
        <v>251</v>
      </c>
      <c r="AT133" s="150" t="s">
        <v>208</v>
      </c>
      <c r="AU133" s="150" t="s">
        <v>91</v>
      </c>
      <c r="AY133" s="17" t="s">
        <v>207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7" t="s">
        <v>91</v>
      </c>
      <c r="BK133" s="151">
        <f t="shared" si="9"/>
        <v>0</v>
      </c>
      <c r="BL133" s="17" t="s">
        <v>251</v>
      </c>
      <c r="BM133" s="150" t="s">
        <v>330</v>
      </c>
    </row>
    <row r="134" spans="2:65" s="1" customFormat="1" ht="24.15" customHeight="1" x14ac:dyDescent="0.2">
      <c r="B134" s="137"/>
      <c r="C134" s="206" t="s">
        <v>311</v>
      </c>
      <c r="D134" s="206" t="s">
        <v>742</v>
      </c>
      <c r="E134" s="207" t="s">
        <v>2497</v>
      </c>
      <c r="F134" s="208" t="s">
        <v>2498</v>
      </c>
      <c r="G134" s="209" t="s">
        <v>410</v>
      </c>
      <c r="H134" s="210">
        <v>35</v>
      </c>
      <c r="I134" s="211"/>
      <c r="J134" s="212">
        <f t="shared" si="0"/>
        <v>0</v>
      </c>
      <c r="K134" s="213"/>
      <c r="L134" s="214"/>
      <c r="M134" s="215" t="s">
        <v>1</v>
      </c>
      <c r="N134" s="216" t="s">
        <v>38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AR134" s="150" t="s">
        <v>2494</v>
      </c>
      <c r="AT134" s="150" t="s">
        <v>742</v>
      </c>
      <c r="AU134" s="150" t="s">
        <v>91</v>
      </c>
      <c r="AY134" s="17" t="s">
        <v>207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7" t="s">
        <v>91</v>
      </c>
      <c r="BK134" s="151">
        <f t="shared" si="9"/>
        <v>0</v>
      </c>
      <c r="BL134" s="17" t="s">
        <v>251</v>
      </c>
      <c r="BM134" s="150" t="s">
        <v>337</v>
      </c>
    </row>
    <row r="135" spans="2:65" s="1" customFormat="1" ht="33" customHeight="1" x14ac:dyDescent="0.2">
      <c r="B135" s="137"/>
      <c r="C135" s="138" t="s">
        <v>316</v>
      </c>
      <c r="D135" s="138" t="s">
        <v>208</v>
      </c>
      <c r="E135" s="139" t="s">
        <v>3583</v>
      </c>
      <c r="F135" s="140" t="s">
        <v>3584</v>
      </c>
      <c r="G135" s="141" t="s">
        <v>247</v>
      </c>
      <c r="H135" s="142">
        <v>200</v>
      </c>
      <c r="I135" s="143"/>
      <c r="J135" s="144">
        <f t="shared" si="0"/>
        <v>0</v>
      </c>
      <c r="K135" s="145"/>
      <c r="L135" s="32"/>
      <c r="M135" s="146" t="s">
        <v>1</v>
      </c>
      <c r="N135" s="147" t="s">
        <v>38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AR135" s="150" t="s">
        <v>251</v>
      </c>
      <c r="AT135" s="150" t="s">
        <v>208</v>
      </c>
      <c r="AU135" s="150" t="s">
        <v>91</v>
      </c>
      <c r="AY135" s="17" t="s">
        <v>207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7" t="s">
        <v>91</v>
      </c>
      <c r="BK135" s="151">
        <f t="shared" si="9"/>
        <v>0</v>
      </c>
      <c r="BL135" s="17" t="s">
        <v>251</v>
      </c>
      <c r="BM135" s="150" t="s">
        <v>344</v>
      </c>
    </row>
    <row r="136" spans="2:65" s="1" customFormat="1" ht="24.15" customHeight="1" x14ac:dyDescent="0.2">
      <c r="B136" s="137"/>
      <c r="C136" s="138" t="s">
        <v>320</v>
      </c>
      <c r="D136" s="138" t="s">
        <v>208</v>
      </c>
      <c r="E136" s="139" t="s">
        <v>2501</v>
      </c>
      <c r="F136" s="140" t="s">
        <v>2502</v>
      </c>
      <c r="G136" s="141" t="s">
        <v>247</v>
      </c>
      <c r="H136" s="142">
        <v>22</v>
      </c>
      <c r="I136" s="143"/>
      <c r="J136" s="144">
        <f t="shared" si="0"/>
        <v>0</v>
      </c>
      <c r="K136" s="145"/>
      <c r="L136" s="32"/>
      <c r="M136" s="146" t="s">
        <v>1</v>
      </c>
      <c r="N136" s="147" t="s">
        <v>38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AR136" s="150" t="s">
        <v>251</v>
      </c>
      <c r="AT136" s="150" t="s">
        <v>208</v>
      </c>
      <c r="AU136" s="150" t="s">
        <v>91</v>
      </c>
      <c r="AY136" s="17" t="s">
        <v>207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7" t="s">
        <v>91</v>
      </c>
      <c r="BK136" s="151">
        <f t="shared" si="9"/>
        <v>0</v>
      </c>
      <c r="BL136" s="17" t="s">
        <v>251</v>
      </c>
      <c r="BM136" s="150" t="s">
        <v>354</v>
      </c>
    </row>
    <row r="137" spans="2:65" s="1" customFormat="1" ht="16.5" customHeight="1" x14ac:dyDescent="0.2">
      <c r="B137" s="137"/>
      <c r="C137" s="206" t="s">
        <v>324</v>
      </c>
      <c r="D137" s="206" t="s">
        <v>742</v>
      </c>
      <c r="E137" s="207" t="s">
        <v>2503</v>
      </c>
      <c r="F137" s="208" t="s">
        <v>2504</v>
      </c>
      <c r="G137" s="209" t="s">
        <v>247</v>
      </c>
      <c r="H137" s="210">
        <v>22</v>
      </c>
      <c r="I137" s="211"/>
      <c r="J137" s="212">
        <f t="shared" si="0"/>
        <v>0</v>
      </c>
      <c r="K137" s="213"/>
      <c r="L137" s="214"/>
      <c r="M137" s="215" t="s">
        <v>1</v>
      </c>
      <c r="N137" s="216" t="s">
        <v>38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AR137" s="150" t="s">
        <v>2494</v>
      </c>
      <c r="AT137" s="150" t="s">
        <v>742</v>
      </c>
      <c r="AU137" s="150" t="s">
        <v>91</v>
      </c>
      <c r="AY137" s="17" t="s">
        <v>207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7" t="s">
        <v>91</v>
      </c>
      <c r="BK137" s="151">
        <f t="shared" si="9"/>
        <v>0</v>
      </c>
      <c r="BL137" s="17" t="s">
        <v>251</v>
      </c>
      <c r="BM137" s="150" t="s">
        <v>362</v>
      </c>
    </row>
    <row r="138" spans="2:65" s="1" customFormat="1" ht="21.75" customHeight="1" x14ac:dyDescent="0.2">
      <c r="B138" s="137"/>
      <c r="C138" s="138" t="s">
        <v>330</v>
      </c>
      <c r="D138" s="138" t="s">
        <v>208</v>
      </c>
      <c r="E138" s="139" t="s">
        <v>3585</v>
      </c>
      <c r="F138" s="140" t="s">
        <v>3586</v>
      </c>
      <c r="G138" s="141" t="s">
        <v>247</v>
      </c>
      <c r="H138" s="142">
        <v>1</v>
      </c>
      <c r="I138" s="143"/>
      <c r="J138" s="144">
        <f t="shared" si="0"/>
        <v>0</v>
      </c>
      <c r="K138" s="145"/>
      <c r="L138" s="32"/>
      <c r="M138" s="146" t="s">
        <v>1</v>
      </c>
      <c r="N138" s="147" t="s">
        <v>38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AR138" s="150" t="s">
        <v>251</v>
      </c>
      <c r="AT138" s="150" t="s">
        <v>208</v>
      </c>
      <c r="AU138" s="150" t="s">
        <v>91</v>
      </c>
      <c r="AY138" s="17" t="s">
        <v>207</v>
      </c>
      <c r="BE138" s="151">
        <f t="shared" si="4"/>
        <v>0</v>
      </c>
      <c r="BF138" s="151">
        <f t="shared" si="5"/>
        <v>0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7" t="s">
        <v>91</v>
      </c>
      <c r="BK138" s="151">
        <f t="shared" si="9"/>
        <v>0</v>
      </c>
      <c r="BL138" s="17" t="s">
        <v>251</v>
      </c>
      <c r="BM138" s="150" t="s">
        <v>372</v>
      </c>
    </row>
    <row r="139" spans="2:65" s="1" customFormat="1" ht="44.25" customHeight="1" x14ac:dyDescent="0.2">
      <c r="B139" s="137"/>
      <c r="C139" s="206" t="s">
        <v>334</v>
      </c>
      <c r="D139" s="206" t="s">
        <v>742</v>
      </c>
      <c r="E139" s="207" t="s">
        <v>3587</v>
      </c>
      <c r="F139" s="208" t="s">
        <v>3588</v>
      </c>
      <c r="G139" s="209" t="s">
        <v>247</v>
      </c>
      <c r="H139" s="210">
        <v>1</v>
      </c>
      <c r="I139" s="211"/>
      <c r="J139" s="212">
        <f t="shared" si="0"/>
        <v>0</v>
      </c>
      <c r="K139" s="213"/>
      <c r="L139" s="214"/>
      <c r="M139" s="215" t="s">
        <v>1</v>
      </c>
      <c r="N139" s="216" t="s">
        <v>38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AR139" s="150" t="s">
        <v>2494</v>
      </c>
      <c r="AT139" s="150" t="s">
        <v>742</v>
      </c>
      <c r="AU139" s="150" t="s">
        <v>91</v>
      </c>
      <c r="AY139" s="17" t="s">
        <v>207</v>
      </c>
      <c r="BE139" s="151">
        <f t="shared" si="4"/>
        <v>0</v>
      </c>
      <c r="BF139" s="151">
        <f t="shared" si="5"/>
        <v>0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7" t="s">
        <v>91</v>
      </c>
      <c r="BK139" s="151">
        <f t="shared" si="9"/>
        <v>0</v>
      </c>
      <c r="BL139" s="17" t="s">
        <v>251</v>
      </c>
      <c r="BM139" s="150" t="s">
        <v>381</v>
      </c>
    </row>
    <row r="140" spans="2:65" s="1" customFormat="1" ht="16.5" customHeight="1" x14ac:dyDescent="0.2">
      <c r="B140" s="137"/>
      <c r="C140" s="138" t="s">
        <v>337</v>
      </c>
      <c r="D140" s="138" t="s">
        <v>208</v>
      </c>
      <c r="E140" s="139" t="s">
        <v>2505</v>
      </c>
      <c r="F140" s="140" t="s">
        <v>2506</v>
      </c>
      <c r="G140" s="141" t="s">
        <v>247</v>
      </c>
      <c r="H140" s="142">
        <v>22</v>
      </c>
      <c r="I140" s="143"/>
      <c r="J140" s="144">
        <f t="shared" si="0"/>
        <v>0</v>
      </c>
      <c r="K140" s="145"/>
      <c r="L140" s="32"/>
      <c r="M140" s="146" t="s">
        <v>1</v>
      </c>
      <c r="N140" s="147" t="s">
        <v>38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AR140" s="150" t="s">
        <v>251</v>
      </c>
      <c r="AT140" s="150" t="s">
        <v>208</v>
      </c>
      <c r="AU140" s="150" t="s">
        <v>91</v>
      </c>
      <c r="AY140" s="17" t="s">
        <v>207</v>
      </c>
      <c r="BE140" s="151">
        <f t="shared" si="4"/>
        <v>0</v>
      </c>
      <c r="BF140" s="151">
        <f t="shared" si="5"/>
        <v>0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7" t="s">
        <v>91</v>
      </c>
      <c r="BK140" s="151">
        <f t="shared" si="9"/>
        <v>0</v>
      </c>
      <c r="BL140" s="17" t="s">
        <v>251</v>
      </c>
      <c r="BM140" s="150" t="s">
        <v>388</v>
      </c>
    </row>
    <row r="141" spans="2:65" s="1" customFormat="1" ht="24.15" customHeight="1" x14ac:dyDescent="0.2">
      <c r="B141" s="137"/>
      <c r="C141" s="206" t="s">
        <v>341</v>
      </c>
      <c r="D141" s="206" t="s">
        <v>742</v>
      </c>
      <c r="E141" s="207" t="s">
        <v>3589</v>
      </c>
      <c r="F141" s="208" t="s">
        <v>3590</v>
      </c>
      <c r="G141" s="209" t="s">
        <v>247</v>
      </c>
      <c r="H141" s="210">
        <v>22</v>
      </c>
      <c r="I141" s="211"/>
      <c r="J141" s="212">
        <f t="shared" si="0"/>
        <v>0</v>
      </c>
      <c r="K141" s="213"/>
      <c r="L141" s="214"/>
      <c r="M141" s="215" t="s">
        <v>1</v>
      </c>
      <c r="N141" s="216" t="s">
        <v>38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AR141" s="150" t="s">
        <v>2494</v>
      </c>
      <c r="AT141" s="150" t="s">
        <v>742</v>
      </c>
      <c r="AU141" s="150" t="s">
        <v>91</v>
      </c>
      <c r="AY141" s="17" t="s">
        <v>207</v>
      </c>
      <c r="BE141" s="151">
        <f t="shared" si="4"/>
        <v>0</v>
      </c>
      <c r="BF141" s="151">
        <f t="shared" si="5"/>
        <v>0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7" t="s">
        <v>91</v>
      </c>
      <c r="BK141" s="151">
        <f t="shared" si="9"/>
        <v>0</v>
      </c>
      <c r="BL141" s="17" t="s">
        <v>251</v>
      </c>
      <c r="BM141" s="150" t="s">
        <v>396</v>
      </c>
    </row>
    <row r="142" spans="2:65" s="1" customFormat="1" ht="24.15" customHeight="1" x14ac:dyDescent="0.2">
      <c r="B142" s="137"/>
      <c r="C142" s="138" t="s">
        <v>344</v>
      </c>
      <c r="D142" s="138" t="s">
        <v>208</v>
      </c>
      <c r="E142" s="139" t="s">
        <v>2509</v>
      </c>
      <c r="F142" s="140" t="s">
        <v>2510</v>
      </c>
      <c r="G142" s="141" t="s">
        <v>247</v>
      </c>
      <c r="H142" s="142">
        <v>22</v>
      </c>
      <c r="I142" s="143"/>
      <c r="J142" s="144">
        <f t="shared" si="0"/>
        <v>0</v>
      </c>
      <c r="K142" s="145"/>
      <c r="L142" s="32"/>
      <c r="M142" s="146" t="s">
        <v>1</v>
      </c>
      <c r="N142" s="147" t="s">
        <v>38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AR142" s="150" t="s">
        <v>251</v>
      </c>
      <c r="AT142" s="150" t="s">
        <v>208</v>
      </c>
      <c r="AU142" s="150" t="s">
        <v>91</v>
      </c>
      <c r="AY142" s="17" t="s">
        <v>207</v>
      </c>
      <c r="BE142" s="151">
        <f t="shared" si="4"/>
        <v>0</v>
      </c>
      <c r="BF142" s="151">
        <f t="shared" si="5"/>
        <v>0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7" t="s">
        <v>91</v>
      </c>
      <c r="BK142" s="151">
        <f t="shared" si="9"/>
        <v>0</v>
      </c>
      <c r="BL142" s="17" t="s">
        <v>251</v>
      </c>
      <c r="BM142" s="150" t="s">
        <v>404</v>
      </c>
    </row>
    <row r="143" spans="2:65" s="1" customFormat="1" ht="24.15" customHeight="1" x14ac:dyDescent="0.2">
      <c r="B143" s="137"/>
      <c r="C143" s="206" t="s">
        <v>348</v>
      </c>
      <c r="D143" s="206" t="s">
        <v>742</v>
      </c>
      <c r="E143" s="207" t="s">
        <v>2511</v>
      </c>
      <c r="F143" s="208" t="s">
        <v>2512</v>
      </c>
      <c r="G143" s="209" t="s">
        <v>247</v>
      </c>
      <c r="H143" s="210">
        <v>22</v>
      </c>
      <c r="I143" s="211"/>
      <c r="J143" s="212">
        <f t="shared" si="0"/>
        <v>0</v>
      </c>
      <c r="K143" s="213"/>
      <c r="L143" s="214"/>
      <c r="M143" s="215" t="s">
        <v>1</v>
      </c>
      <c r="N143" s="216" t="s">
        <v>38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AR143" s="150" t="s">
        <v>2494</v>
      </c>
      <c r="AT143" s="150" t="s">
        <v>742</v>
      </c>
      <c r="AU143" s="150" t="s">
        <v>91</v>
      </c>
      <c r="AY143" s="17" t="s">
        <v>207</v>
      </c>
      <c r="BE143" s="151">
        <f t="shared" si="4"/>
        <v>0</v>
      </c>
      <c r="BF143" s="151">
        <f t="shared" si="5"/>
        <v>0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7" t="s">
        <v>91</v>
      </c>
      <c r="BK143" s="151">
        <f t="shared" si="9"/>
        <v>0</v>
      </c>
      <c r="BL143" s="17" t="s">
        <v>251</v>
      </c>
      <c r="BM143" s="150" t="s">
        <v>413</v>
      </c>
    </row>
    <row r="144" spans="2:65" s="1" customFormat="1" ht="16.5" customHeight="1" x14ac:dyDescent="0.2">
      <c r="B144" s="137"/>
      <c r="C144" s="138" t="s">
        <v>354</v>
      </c>
      <c r="D144" s="138" t="s">
        <v>208</v>
      </c>
      <c r="E144" s="139" t="s">
        <v>2513</v>
      </c>
      <c r="F144" s="140" t="s">
        <v>2514</v>
      </c>
      <c r="G144" s="141" t="s">
        <v>247</v>
      </c>
      <c r="H144" s="142">
        <v>22</v>
      </c>
      <c r="I144" s="143"/>
      <c r="J144" s="144">
        <f t="shared" si="0"/>
        <v>0</v>
      </c>
      <c r="K144" s="145"/>
      <c r="L144" s="32"/>
      <c r="M144" s="146" t="s">
        <v>1</v>
      </c>
      <c r="N144" s="147" t="s">
        <v>38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AR144" s="150" t="s">
        <v>251</v>
      </c>
      <c r="AT144" s="150" t="s">
        <v>208</v>
      </c>
      <c r="AU144" s="150" t="s">
        <v>91</v>
      </c>
      <c r="AY144" s="17" t="s">
        <v>207</v>
      </c>
      <c r="BE144" s="151">
        <f t="shared" si="4"/>
        <v>0</v>
      </c>
      <c r="BF144" s="151">
        <f t="shared" si="5"/>
        <v>0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7" t="s">
        <v>91</v>
      </c>
      <c r="BK144" s="151">
        <f t="shared" si="9"/>
        <v>0</v>
      </c>
      <c r="BL144" s="17" t="s">
        <v>251</v>
      </c>
      <c r="BM144" s="150" t="s">
        <v>436</v>
      </c>
    </row>
    <row r="145" spans="2:65" s="1" customFormat="1" ht="24.15" customHeight="1" x14ac:dyDescent="0.2">
      <c r="B145" s="137"/>
      <c r="C145" s="206" t="s">
        <v>358</v>
      </c>
      <c r="D145" s="206" t="s">
        <v>742</v>
      </c>
      <c r="E145" s="207" t="s">
        <v>3591</v>
      </c>
      <c r="F145" s="208" t="s">
        <v>3592</v>
      </c>
      <c r="G145" s="209" t="s">
        <v>3593</v>
      </c>
      <c r="H145" s="210">
        <v>22</v>
      </c>
      <c r="I145" s="211"/>
      <c r="J145" s="212">
        <f t="shared" si="0"/>
        <v>0</v>
      </c>
      <c r="K145" s="213"/>
      <c r="L145" s="214"/>
      <c r="M145" s="215" t="s">
        <v>1</v>
      </c>
      <c r="N145" s="216" t="s">
        <v>38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AR145" s="150" t="s">
        <v>2494</v>
      </c>
      <c r="AT145" s="150" t="s">
        <v>742</v>
      </c>
      <c r="AU145" s="150" t="s">
        <v>91</v>
      </c>
      <c r="AY145" s="17" t="s">
        <v>207</v>
      </c>
      <c r="BE145" s="151">
        <f t="shared" si="4"/>
        <v>0</v>
      </c>
      <c r="BF145" s="151">
        <f t="shared" si="5"/>
        <v>0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7" t="s">
        <v>91</v>
      </c>
      <c r="BK145" s="151">
        <f t="shared" si="9"/>
        <v>0</v>
      </c>
      <c r="BL145" s="17" t="s">
        <v>251</v>
      </c>
      <c r="BM145" s="150" t="s">
        <v>451</v>
      </c>
    </row>
    <row r="146" spans="2:65" s="1" customFormat="1" ht="16.5" customHeight="1" x14ac:dyDescent="0.2">
      <c r="B146" s="137"/>
      <c r="C146" s="138" t="s">
        <v>362</v>
      </c>
      <c r="D146" s="138" t="s">
        <v>208</v>
      </c>
      <c r="E146" s="139" t="s">
        <v>2517</v>
      </c>
      <c r="F146" s="140" t="s">
        <v>2518</v>
      </c>
      <c r="G146" s="141" t="s">
        <v>247</v>
      </c>
      <c r="H146" s="142">
        <v>22</v>
      </c>
      <c r="I146" s="143"/>
      <c r="J146" s="144">
        <f t="shared" si="0"/>
        <v>0</v>
      </c>
      <c r="K146" s="145"/>
      <c r="L146" s="32"/>
      <c r="M146" s="146" t="s">
        <v>1</v>
      </c>
      <c r="N146" s="147" t="s">
        <v>38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AR146" s="150" t="s">
        <v>251</v>
      </c>
      <c r="AT146" s="150" t="s">
        <v>208</v>
      </c>
      <c r="AU146" s="150" t="s">
        <v>91</v>
      </c>
      <c r="AY146" s="17" t="s">
        <v>207</v>
      </c>
      <c r="BE146" s="151">
        <f t="shared" si="4"/>
        <v>0</v>
      </c>
      <c r="BF146" s="151">
        <f t="shared" si="5"/>
        <v>0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7" t="s">
        <v>91</v>
      </c>
      <c r="BK146" s="151">
        <f t="shared" si="9"/>
        <v>0</v>
      </c>
      <c r="BL146" s="17" t="s">
        <v>251</v>
      </c>
      <c r="BM146" s="150" t="s">
        <v>461</v>
      </c>
    </row>
    <row r="147" spans="2:65" s="1" customFormat="1" ht="24.15" customHeight="1" x14ac:dyDescent="0.2">
      <c r="B147" s="137"/>
      <c r="C147" s="138" t="s">
        <v>366</v>
      </c>
      <c r="D147" s="138" t="s">
        <v>208</v>
      </c>
      <c r="E147" s="139" t="s">
        <v>2519</v>
      </c>
      <c r="F147" s="140" t="s">
        <v>2520</v>
      </c>
      <c r="G147" s="141" t="s">
        <v>410</v>
      </c>
      <c r="H147" s="142">
        <v>660</v>
      </c>
      <c r="I147" s="143"/>
      <c r="J147" s="144">
        <f t="shared" si="0"/>
        <v>0</v>
      </c>
      <c r="K147" s="145"/>
      <c r="L147" s="32"/>
      <c r="M147" s="146" t="s">
        <v>1</v>
      </c>
      <c r="N147" s="147" t="s">
        <v>38</v>
      </c>
      <c r="P147" s="148">
        <f t="shared" si="1"/>
        <v>0</v>
      </c>
      <c r="Q147" s="148">
        <v>0</v>
      </c>
      <c r="R147" s="148">
        <f t="shared" si="2"/>
        <v>0</v>
      </c>
      <c r="S147" s="148">
        <v>0</v>
      </c>
      <c r="T147" s="149">
        <f t="shared" si="3"/>
        <v>0</v>
      </c>
      <c r="AR147" s="150" t="s">
        <v>251</v>
      </c>
      <c r="AT147" s="150" t="s">
        <v>208</v>
      </c>
      <c r="AU147" s="150" t="s">
        <v>91</v>
      </c>
      <c r="AY147" s="17" t="s">
        <v>207</v>
      </c>
      <c r="BE147" s="151">
        <f t="shared" si="4"/>
        <v>0</v>
      </c>
      <c r="BF147" s="151">
        <f t="shared" si="5"/>
        <v>0</v>
      </c>
      <c r="BG147" s="151">
        <f t="shared" si="6"/>
        <v>0</v>
      </c>
      <c r="BH147" s="151">
        <f t="shared" si="7"/>
        <v>0</v>
      </c>
      <c r="BI147" s="151">
        <f t="shared" si="8"/>
        <v>0</v>
      </c>
      <c r="BJ147" s="17" t="s">
        <v>91</v>
      </c>
      <c r="BK147" s="151">
        <f t="shared" si="9"/>
        <v>0</v>
      </c>
      <c r="BL147" s="17" t="s">
        <v>251</v>
      </c>
      <c r="BM147" s="150" t="s">
        <v>473</v>
      </c>
    </row>
    <row r="148" spans="2:65" s="1" customFormat="1" ht="16.5" customHeight="1" x14ac:dyDescent="0.2">
      <c r="B148" s="137"/>
      <c r="C148" s="206" t="s">
        <v>372</v>
      </c>
      <c r="D148" s="206" t="s">
        <v>742</v>
      </c>
      <c r="E148" s="207" t="s">
        <v>2521</v>
      </c>
      <c r="F148" s="208" t="s">
        <v>2522</v>
      </c>
      <c r="G148" s="209" t="s">
        <v>611</v>
      </c>
      <c r="H148" s="210">
        <v>615</v>
      </c>
      <c r="I148" s="211"/>
      <c r="J148" s="212">
        <f t="shared" si="0"/>
        <v>0</v>
      </c>
      <c r="K148" s="213"/>
      <c r="L148" s="214"/>
      <c r="M148" s="215" t="s">
        <v>1</v>
      </c>
      <c r="N148" s="216" t="s">
        <v>38</v>
      </c>
      <c r="P148" s="148">
        <f t="shared" si="1"/>
        <v>0</v>
      </c>
      <c r="Q148" s="148">
        <v>0</v>
      </c>
      <c r="R148" s="148">
        <f t="shared" si="2"/>
        <v>0</v>
      </c>
      <c r="S148" s="148">
        <v>0</v>
      </c>
      <c r="T148" s="149">
        <f t="shared" si="3"/>
        <v>0</v>
      </c>
      <c r="AR148" s="150" t="s">
        <v>2494</v>
      </c>
      <c r="AT148" s="150" t="s">
        <v>742</v>
      </c>
      <c r="AU148" s="150" t="s">
        <v>91</v>
      </c>
      <c r="AY148" s="17" t="s">
        <v>207</v>
      </c>
      <c r="BE148" s="151">
        <f t="shared" si="4"/>
        <v>0</v>
      </c>
      <c r="BF148" s="151">
        <f t="shared" si="5"/>
        <v>0</v>
      </c>
      <c r="BG148" s="151">
        <f t="shared" si="6"/>
        <v>0</v>
      </c>
      <c r="BH148" s="151">
        <f t="shared" si="7"/>
        <v>0</v>
      </c>
      <c r="BI148" s="151">
        <f t="shared" si="8"/>
        <v>0</v>
      </c>
      <c r="BJ148" s="17" t="s">
        <v>91</v>
      </c>
      <c r="BK148" s="151">
        <f t="shared" si="9"/>
        <v>0</v>
      </c>
      <c r="BL148" s="17" t="s">
        <v>251</v>
      </c>
      <c r="BM148" s="150" t="s">
        <v>486</v>
      </c>
    </row>
    <row r="149" spans="2:65" s="1" customFormat="1" ht="16.5" customHeight="1" x14ac:dyDescent="0.2">
      <c r="B149" s="137"/>
      <c r="C149" s="206" t="s">
        <v>376</v>
      </c>
      <c r="D149" s="206" t="s">
        <v>742</v>
      </c>
      <c r="E149" s="207" t="s">
        <v>2523</v>
      </c>
      <c r="F149" s="208" t="s">
        <v>2524</v>
      </c>
      <c r="G149" s="209" t="s">
        <v>410</v>
      </c>
      <c r="H149" s="210">
        <v>45</v>
      </c>
      <c r="I149" s="211"/>
      <c r="J149" s="212">
        <f t="shared" si="0"/>
        <v>0</v>
      </c>
      <c r="K149" s="213"/>
      <c r="L149" s="214"/>
      <c r="M149" s="215" t="s">
        <v>1</v>
      </c>
      <c r="N149" s="216" t="s">
        <v>38</v>
      </c>
      <c r="P149" s="148">
        <f t="shared" si="1"/>
        <v>0</v>
      </c>
      <c r="Q149" s="148">
        <v>0</v>
      </c>
      <c r="R149" s="148">
        <f t="shared" si="2"/>
        <v>0</v>
      </c>
      <c r="S149" s="148">
        <v>0</v>
      </c>
      <c r="T149" s="149">
        <f t="shared" si="3"/>
        <v>0</v>
      </c>
      <c r="AR149" s="150" t="s">
        <v>2494</v>
      </c>
      <c r="AT149" s="150" t="s">
        <v>742</v>
      </c>
      <c r="AU149" s="150" t="s">
        <v>91</v>
      </c>
      <c r="AY149" s="17" t="s">
        <v>207</v>
      </c>
      <c r="BE149" s="151">
        <f t="shared" si="4"/>
        <v>0</v>
      </c>
      <c r="BF149" s="151">
        <f t="shared" si="5"/>
        <v>0</v>
      </c>
      <c r="BG149" s="151">
        <f t="shared" si="6"/>
        <v>0</v>
      </c>
      <c r="BH149" s="151">
        <f t="shared" si="7"/>
        <v>0</v>
      </c>
      <c r="BI149" s="151">
        <f t="shared" si="8"/>
        <v>0</v>
      </c>
      <c r="BJ149" s="17" t="s">
        <v>91</v>
      </c>
      <c r="BK149" s="151">
        <f t="shared" si="9"/>
        <v>0</v>
      </c>
      <c r="BL149" s="17" t="s">
        <v>251</v>
      </c>
      <c r="BM149" s="150" t="s">
        <v>496</v>
      </c>
    </row>
    <row r="150" spans="2:65" s="1" customFormat="1" ht="16.5" customHeight="1" x14ac:dyDescent="0.2">
      <c r="B150" s="137"/>
      <c r="C150" s="138" t="s">
        <v>381</v>
      </c>
      <c r="D150" s="138" t="s">
        <v>208</v>
      </c>
      <c r="E150" s="139" t="s">
        <v>2525</v>
      </c>
      <c r="F150" s="140" t="s">
        <v>2526</v>
      </c>
      <c r="G150" s="141" t="s">
        <v>247</v>
      </c>
      <c r="H150" s="142">
        <v>44</v>
      </c>
      <c r="I150" s="143"/>
      <c r="J150" s="144">
        <f t="shared" si="0"/>
        <v>0</v>
      </c>
      <c r="K150" s="145"/>
      <c r="L150" s="32"/>
      <c r="M150" s="146" t="s">
        <v>1</v>
      </c>
      <c r="N150" s="147" t="s">
        <v>38</v>
      </c>
      <c r="P150" s="148">
        <f t="shared" si="1"/>
        <v>0</v>
      </c>
      <c r="Q150" s="148">
        <v>0</v>
      </c>
      <c r="R150" s="148">
        <f t="shared" si="2"/>
        <v>0</v>
      </c>
      <c r="S150" s="148">
        <v>0</v>
      </c>
      <c r="T150" s="149">
        <f t="shared" si="3"/>
        <v>0</v>
      </c>
      <c r="AR150" s="150" t="s">
        <v>251</v>
      </c>
      <c r="AT150" s="150" t="s">
        <v>208</v>
      </c>
      <c r="AU150" s="150" t="s">
        <v>91</v>
      </c>
      <c r="AY150" s="17" t="s">
        <v>207</v>
      </c>
      <c r="BE150" s="151">
        <f t="shared" si="4"/>
        <v>0</v>
      </c>
      <c r="BF150" s="151">
        <f t="shared" si="5"/>
        <v>0</v>
      </c>
      <c r="BG150" s="151">
        <f t="shared" si="6"/>
        <v>0</v>
      </c>
      <c r="BH150" s="151">
        <f t="shared" si="7"/>
        <v>0</v>
      </c>
      <c r="BI150" s="151">
        <f t="shared" si="8"/>
        <v>0</v>
      </c>
      <c r="BJ150" s="17" t="s">
        <v>91</v>
      </c>
      <c r="BK150" s="151">
        <f t="shared" si="9"/>
        <v>0</v>
      </c>
      <c r="BL150" s="17" t="s">
        <v>251</v>
      </c>
      <c r="BM150" s="150" t="s">
        <v>507</v>
      </c>
    </row>
    <row r="151" spans="2:65" s="1" customFormat="1" ht="16.5" customHeight="1" x14ac:dyDescent="0.2">
      <c r="B151" s="137"/>
      <c r="C151" s="206" t="s">
        <v>7</v>
      </c>
      <c r="D151" s="206" t="s">
        <v>742</v>
      </c>
      <c r="E151" s="207" t="s">
        <v>2527</v>
      </c>
      <c r="F151" s="208" t="s">
        <v>2528</v>
      </c>
      <c r="G151" s="209" t="s">
        <v>247</v>
      </c>
      <c r="H151" s="210">
        <v>44</v>
      </c>
      <c r="I151" s="211"/>
      <c r="J151" s="212">
        <f t="shared" si="0"/>
        <v>0</v>
      </c>
      <c r="K151" s="213"/>
      <c r="L151" s="214"/>
      <c r="M151" s="215" t="s">
        <v>1</v>
      </c>
      <c r="N151" s="216" t="s">
        <v>38</v>
      </c>
      <c r="P151" s="148">
        <f t="shared" si="1"/>
        <v>0</v>
      </c>
      <c r="Q151" s="148">
        <v>0</v>
      </c>
      <c r="R151" s="148">
        <f t="shared" si="2"/>
        <v>0</v>
      </c>
      <c r="S151" s="148">
        <v>0</v>
      </c>
      <c r="T151" s="149">
        <f t="shared" si="3"/>
        <v>0</v>
      </c>
      <c r="AR151" s="150" t="s">
        <v>2494</v>
      </c>
      <c r="AT151" s="150" t="s">
        <v>742</v>
      </c>
      <c r="AU151" s="150" t="s">
        <v>91</v>
      </c>
      <c r="AY151" s="17" t="s">
        <v>207</v>
      </c>
      <c r="BE151" s="151">
        <f t="shared" si="4"/>
        <v>0</v>
      </c>
      <c r="BF151" s="151">
        <f t="shared" si="5"/>
        <v>0</v>
      </c>
      <c r="BG151" s="151">
        <f t="shared" si="6"/>
        <v>0</v>
      </c>
      <c r="BH151" s="151">
        <f t="shared" si="7"/>
        <v>0</v>
      </c>
      <c r="BI151" s="151">
        <f t="shared" si="8"/>
        <v>0</v>
      </c>
      <c r="BJ151" s="17" t="s">
        <v>91</v>
      </c>
      <c r="BK151" s="151">
        <f t="shared" si="9"/>
        <v>0</v>
      </c>
      <c r="BL151" s="17" t="s">
        <v>251</v>
      </c>
      <c r="BM151" s="150" t="s">
        <v>517</v>
      </c>
    </row>
    <row r="152" spans="2:65" s="1" customFormat="1" ht="16.5" customHeight="1" x14ac:dyDescent="0.2">
      <c r="B152" s="137"/>
      <c r="C152" s="138" t="s">
        <v>388</v>
      </c>
      <c r="D152" s="138" t="s">
        <v>208</v>
      </c>
      <c r="E152" s="139" t="s">
        <v>2529</v>
      </c>
      <c r="F152" s="140" t="s">
        <v>2530</v>
      </c>
      <c r="G152" s="141" t="s">
        <v>247</v>
      </c>
      <c r="H152" s="142">
        <v>22</v>
      </c>
      <c r="I152" s="143"/>
      <c r="J152" s="144">
        <f t="shared" si="0"/>
        <v>0</v>
      </c>
      <c r="K152" s="145"/>
      <c r="L152" s="32"/>
      <c r="M152" s="146" t="s">
        <v>1</v>
      </c>
      <c r="N152" s="147" t="s">
        <v>38</v>
      </c>
      <c r="P152" s="148">
        <f t="shared" si="1"/>
        <v>0</v>
      </c>
      <c r="Q152" s="148">
        <v>0</v>
      </c>
      <c r="R152" s="148">
        <f t="shared" si="2"/>
        <v>0</v>
      </c>
      <c r="S152" s="148">
        <v>0</v>
      </c>
      <c r="T152" s="149">
        <f t="shared" si="3"/>
        <v>0</v>
      </c>
      <c r="AR152" s="150" t="s">
        <v>251</v>
      </c>
      <c r="AT152" s="150" t="s">
        <v>208</v>
      </c>
      <c r="AU152" s="150" t="s">
        <v>91</v>
      </c>
      <c r="AY152" s="17" t="s">
        <v>207</v>
      </c>
      <c r="BE152" s="151">
        <f t="shared" si="4"/>
        <v>0</v>
      </c>
      <c r="BF152" s="151">
        <f t="shared" si="5"/>
        <v>0</v>
      </c>
      <c r="BG152" s="151">
        <f t="shared" si="6"/>
        <v>0</v>
      </c>
      <c r="BH152" s="151">
        <f t="shared" si="7"/>
        <v>0</v>
      </c>
      <c r="BI152" s="151">
        <f t="shared" si="8"/>
        <v>0</v>
      </c>
      <c r="BJ152" s="17" t="s">
        <v>91</v>
      </c>
      <c r="BK152" s="151">
        <f t="shared" si="9"/>
        <v>0</v>
      </c>
      <c r="BL152" s="17" t="s">
        <v>251</v>
      </c>
      <c r="BM152" s="150" t="s">
        <v>527</v>
      </c>
    </row>
    <row r="153" spans="2:65" s="1" customFormat="1" ht="24.15" customHeight="1" x14ac:dyDescent="0.2">
      <c r="B153" s="137"/>
      <c r="C153" s="206" t="s">
        <v>391</v>
      </c>
      <c r="D153" s="206" t="s">
        <v>742</v>
      </c>
      <c r="E153" s="207" t="s">
        <v>2531</v>
      </c>
      <c r="F153" s="208" t="s">
        <v>2532</v>
      </c>
      <c r="G153" s="209" t="s">
        <v>247</v>
      </c>
      <c r="H153" s="210">
        <v>22</v>
      </c>
      <c r="I153" s="211"/>
      <c r="J153" s="212">
        <f t="shared" si="0"/>
        <v>0</v>
      </c>
      <c r="K153" s="213"/>
      <c r="L153" s="214"/>
      <c r="M153" s="215" t="s">
        <v>1</v>
      </c>
      <c r="N153" s="216" t="s">
        <v>38</v>
      </c>
      <c r="P153" s="148">
        <f t="shared" si="1"/>
        <v>0</v>
      </c>
      <c r="Q153" s="148">
        <v>0</v>
      </c>
      <c r="R153" s="148">
        <f t="shared" si="2"/>
        <v>0</v>
      </c>
      <c r="S153" s="148">
        <v>0</v>
      </c>
      <c r="T153" s="149">
        <f t="shared" si="3"/>
        <v>0</v>
      </c>
      <c r="AR153" s="150" t="s">
        <v>2494</v>
      </c>
      <c r="AT153" s="150" t="s">
        <v>742</v>
      </c>
      <c r="AU153" s="150" t="s">
        <v>91</v>
      </c>
      <c r="AY153" s="17" t="s">
        <v>207</v>
      </c>
      <c r="BE153" s="151">
        <f t="shared" si="4"/>
        <v>0</v>
      </c>
      <c r="BF153" s="151">
        <f t="shared" si="5"/>
        <v>0</v>
      </c>
      <c r="BG153" s="151">
        <f t="shared" si="6"/>
        <v>0</v>
      </c>
      <c r="BH153" s="151">
        <f t="shared" si="7"/>
        <v>0</v>
      </c>
      <c r="BI153" s="151">
        <f t="shared" si="8"/>
        <v>0</v>
      </c>
      <c r="BJ153" s="17" t="s">
        <v>91</v>
      </c>
      <c r="BK153" s="151">
        <f t="shared" si="9"/>
        <v>0</v>
      </c>
      <c r="BL153" s="17" t="s">
        <v>251</v>
      </c>
      <c r="BM153" s="150" t="s">
        <v>541</v>
      </c>
    </row>
    <row r="154" spans="2:65" s="1" customFormat="1" ht="21.75" customHeight="1" x14ac:dyDescent="0.2">
      <c r="B154" s="137"/>
      <c r="C154" s="138" t="s">
        <v>396</v>
      </c>
      <c r="D154" s="138" t="s">
        <v>208</v>
      </c>
      <c r="E154" s="139" t="s">
        <v>2533</v>
      </c>
      <c r="F154" s="140" t="s">
        <v>2534</v>
      </c>
      <c r="G154" s="141" t="s">
        <v>410</v>
      </c>
      <c r="H154" s="142">
        <v>200</v>
      </c>
      <c r="I154" s="143"/>
      <c r="J154" s="144">
        <f t="shared" si="0"/>
        <v>0</v>
      </c>
      <c r="K154" s="145"/>
      <c r="L154" s="32"/>
      <c r="M154" s="146" t="s">
        <v>1</v>
      </c>
      <c r="N154" s="147" t="s">
        <v>38</v>
      </c>
      <c r="P154" s="148">
        <f t="shared" si="1"/>
        <v>0</v>
      </c>
      <c r="Q154" s="148">
        <v>0</v>
      </c>
      <c r="R154" s="148">
        <f t="shared" si="2"/>
        <v>0</v>
      </c>
      <c r="S154" s="148">
        <v>0</v>
      </c>
      <c r="T154" s="149">
        <f t="shared" si="3"/>
        <v>0</v>
      </c>
      <c r="AR154" s="150" t="s">
        <v>251</v>
      </c>
      <c r="AT154" s="150" t="s">
        <v>208</v>
      </c>
      <c r="AU154" s="150" t="s">
        <v>91</v>
      </c>
      <c r="AY154" s="17" t="s">
        <v>207</v>
      </c>
      <c r="BE154" s="151">
        <f t="shared" si="4"/>
        <v>0</v>
      </c>
      <c r="BF154" s="151">
        <f t="shared" si="5"/>
        <v>0</v>
      </c>
      <c r="BG154" s="151">
        <f t="shared" si="6"/>
        <v>0</v>
      </c>
      <c r="BH154" s="151">
        <f t="shared" si="7"/>
        <v>0</v>
      </c>
      <c r="BI154" s="151">
        <f t="shared" si="8"/>
        <v>0</v>
      </c>
      <c r="BJ154" s="17" t="s">
        <v>91</v>
      </c>
      <c r="BK154" s="151">
        <f t="shared" si="9"/>
        <v>0</v>
      </c>
      <c r="BL154" s="17" t="s">
        <v>251</v>
      </c>
      <c r="BM154" s="150" t="s">
        <v>561</v>
      </c>
    </row>
    <row r="155" spans="2:65" s="1" customFormat="1" ht="16.5" customHeight="1" x14ac:dyDescent="0.2">
      <c r="B155" s="137"/>
      <c r="C155" s="206" t="s">
        <v>399</v>
      </c>
      <c r="D155" s="206" t="s">
        <v>742</v>
      </c>
      <c r="E155" s="207" t="s">
        <v>2535</v>
      </c>
      <c r="F155" s="208" t="s">
        <v>2536</v>
      </c>
      <c r="G155" s="209" t="s">
        <v>410</v>
      </c>
      <c r="H155" s="210">
        <v>200</v>
      </c>
      <c r="I155" s="211"/>
      <c r="J155" s="212">
        <f t="shared" si="0"/>
        <v>0</v>
      </c>
      <c r="K155" s="213"/>
      <c r="L155" s="214"/>
      <c r="M155" s="215" t="s">
        <v>1</v>
      </c>
      <c r="N155" s="216" t="s">
        <v>38</v>
      </c>
      <c r="P155" s="148">
        <f t="shared" si="1"/>
        <v>0</v>
      </c>
      <c r="Q155" s="148">
        <v>0</v>
      </c>
      <c r="R155" s="148">
        <f t="shared" si="2"/>
        <v>0</v>
      </c>
      <c r="S155" s="148">
        <v>0</v>
      </c>
      <c r="T155" s="149">
        <f t="shared" si="3"/>
        <v>0</v>
      </c>
      <c r="AR155" s="150" t="s">
        <v>2494</v>
      </c>
      <c r="AT155" s="150" t="s">
        <v>742</v>
      </c>
      <c r="AU155" s="150" t="s">
        <v>91</v>
      </c>
      <c r="AY155" s="17" t="s">
        <v>207</v>
      </c>
      <c r="BE155" s="151">
        <f t="shared" si="4"/>
        <v>0</v>
      </c>
      <c r="BF155" s="151">
        <f t="shared" si="5"/>
        <v>0</v>
      </c>
      <c r="BG155" s="151">
        <f t="shared" si="6"/>
        <v>0</v>
      </c>
      <c r="BH155" s="151">
        <f t="shared" si="7"/>
        <v>0</v>
      </c>
      <c r="BI155" s="151">
        <f t="shared" si="8"/>
        <v>0</v>
      </c>
      <c r="BJ155" s="17" t="s">
        <v>91</v>
      </c>
      <c r="BK155" s="151">
        <f t="shared" si="9"/>
        <v>0</v>
      </c>
      <c r="BL155" s="17" t="s">
        <v>251</v>
      </c>
      <c r="BM155" s="150" t="s">
        <v>589</v>
      </c>
    </row>
    <row r="156" spans="2:65" s="1" customFormat="1" ht="21.75" customHeight="1" x14ac:dyDescent="0.2">
      <c r="B156" s="137"/>
      <c r="C156" s="138" t="s">
        <v>404</v>
      </c>
      <c r="D156" s="138" t="s">
        <v>208</v>
      </c>
      <c r="E156" s="139" t="s">
        <v>3594</v>
      </c>
      <c r="F156" s="140" t="s">
        <v>3595</v>
      </c>
      <c r="G156" s="141" t="s">
        <v>410</v>
      </c>
      <c r="H156" s="142">
        <v>800</v>
      </c>
      <c r="I156" s="143"/>
      <c r="J156" s="144">
        <f t="shared" si="0"/>
        <v>0</v>
      </c>
      <c r="K156" s="145"/>
      <c r="L156" s="32"/>
      <c r="M156" s="146" t="s">
        <v>1</v>
      </c>
      <c r="N156" s="147" t="s">
        <v>38</v>
      </c>
      <c r="P156" s="148">
        <f t="shared" si="1"/>
        <v>0</v>
      </c>
      <c r="Q156" s="148">
        <v>0</v>
      </c>
      <c r="R156" s="148">
        <f t="shared" si="2"/>
        <v>0</v>
      </c>
      <c r="S156" s="148">
        <v>0</v>
      </c>
      <c r="T156" s="149">
        <f t="shared" si="3"/>
        <v>0</v>
      </c>
      <c r="AR156" s="150" t="s">
        <v>251</v>
      </c>
      <c r="AT156" s="150" t="s">
        <v>208</v>
      </c>
      <c r="AU156" s="150" t="s">
        <v>91</v>
      </c>
      <c r="AY156" s="17" t="s">
        <v>207</v>
      </c>
      <c r="BE156" s="151">
        <f t="shared" si="4"/>
        <v>0</v>
      </c>
      <c r="BF156" s="151">
        <f t="shared" si="5"/>
        <v>0</v>
      </c>
      <c r="BG156" s="151">
        <f t="shared" si="6"/>
        <v>0</v>
      </c>
      <c r="BH156" s="151">
        <f t="shared" si="7"/>
        <v>0</v>
      </c>
      <c r="BI156" s="151">
        <f t="shared" si="8"/>
        <v>0</v>
      </c>
      <c r="BJ156" s="17" t="s">
        <v>91</v>
      </c>
      <c r="BK156" s="151">
        <f t="shared" si="9"/>
        <v>0</v>
      </c>
      <c r="BL156" s="17" t="s">
        <v>251</v>
      </c>
      <c r="BM156" s="150" t="s">
        <v>599</v>
      </c>
    </row>
    <row r="157" spans="2:65" s="1" customFormat="1" ht="16.5" customHeight="1" x14ac:dyDescent="0.2">
      <c r="B157" s="137"/>
      <c r="C157" s="206" t="s">
        <v>407</v>
      </c>
      <c r="D157" s="206" t="s">
        <v>742</v>
      </c>
      <c r="E157" s="207" t="s">
        <v>3596</v>
      </c>
      <c r="F157" s="208" t="s">
        <v>3597</v>
      </c>
      <c r="G157" s="209" t="s">
        <v>410</v>
      </c>
      <c r="H157" s="210">
        <v>800</v>
      </c>
      <c r="I157" s="211"/>
      <c r="J157" s="212">
        <f t="shared" si="0"/>
        <v>0</v>
      </c>
      <c r="K157" s="213"/>
      <c r="L157" s="214"/>
      <c r="M157" s="215" t="s">
        <v>1</v>
      </c>
      <c r="N157" s="216" t="s">
        <v>38</v>
      </c>
      <c r="P157" s="148">
        <f t="shared" si="1"/>
        <v>0</v>
      </c>
      <c r="Q157" s="148">
        <v>0</v>
      </c>
      <c r="R157" s="148">
        <f t="shared" si="2"/>
        <v>0</v>
      </c>
      <c r="S157" s="148">
        <v>0</v>
      </c>
      <c r="T157" s="149">
        <f t="shared" si="3"/>
        <v>0</v>
      </c>
      <c r="AR157" s="150" t="s">
        <v>2494</v>
      </c>
      <c r="AT157" s="150" t="s">
        <v>742</v>
      </c>
      <c r="AU157" s="150" t="s">
        <v>91</v>
      </c>
      <c r="AY157" s="17" t="s">
        <v>207</v>
      </c>
      <c r="BE157" s="151">
        <f t="shared" si="4"/>
        <v>0</v>
      </c>
      <c r="BF157" s="151">
        <f t="shared" si="5"/>
        <v>0</v>
      </c>
      <c r="BG157" s="151">
        <f t="shared" si="6"/>
        <v>0</v>
      </c>
      <c r="BH157" s="151">
        <f t="shared" si="7"/>
        <v>0</v>
      </c>
      <c r="BI157" s="151">
        <f t="shared" si="8"/>
        <v>0</v>
      </c>
      <c r="BJ157" s="17" t="s">
        <v>91</v>
      </c>
      <c r="BK157" s="151">
        <f t="shared" si="9"/>
        <v>0</v>
      </c>
      <c r="BL157" s="17" t="s">
        <v>251</v>
      </c>
      <c r="BM157" s="150" t="s">
        <v>608</v>
      </c>
    </row>
    <row r="158" spans="2:65" s="1" customFormat="1" ht="16.5" customHeight="1" x14ac:dyDescent="0.2">
      <c r="B158" s="137"/>
      <c r="C158" s="138" t="s">
        <v>413</v>
      </c>
      <c r="D158" s="138" t="s">
        <v>208</v>
      </c>
      <c r="E158" s="139" t="s">
        <v>3598</v>
      </c>
      <c r="F158" s="140" t="s">
        <v>3599</v>
      </c>
      <c r="G158" s="141" t="s">
        <v>2543</v>
      </c>
      <c r="H158" s="225"/>
      <c r="I158" s="143"/>
      <c r="J158" s="144">
        <f t="shared" si="0"/>
        <v>0</v>
      </c>
      <c r="K158" s="145"/>
      <c r="L158" s="32"/>
      <c r="M158" s="146" t="s">
        <v>1</v>
      </c>
      <c r="N158" s="147" t="s">
        <v>38</v>
      </c>
      <c r="P158" s="148">
        <f t="shared" si="1"/>
        <v>0</v>
      </c>
      <c r="Q158" s="148">
        <v>0</v>
      </c>
      <c r="R158" s="148">
        <f t="shared" si="2"/>
        <v>0</v>
      </c>
      <c r="S158" s="148">
        <v>0</v>
      </c>
      <c r="T158" s="149">
        <f t="shared" si="3"/>
        <v>0</v>
      </c>
      <c r="AR158" s="150" t="s">
        <v>251</v>
      </c>
      <c r="AT158" s="150" t="s">
        <v>208</v>
      </c>
      <c r="AU158" s="150" t="s">
        <v>91</v>
      </c>
      <c r="AY158" s="17" t="s">
        <v>207</v>
      </c>
      <c r="BE158" s="151">
        <f t="shared" si="4"/>
        <v>0</v>
      </c>
      <c r="BF158" s="151">
        <f t="shared" si="5"/>
        <v>0</v>
      </c>
      <c r="BG158" s="151">
        <f t="shared" si="6"/>
        <v>0</v>
      </c>
      <c r="BH158" s="151">
        <f t="shared" si="7"/>
        <v>0</v>
      </c>
      <c r="BI158" s="151">
        <f t="shared" si="8"/>
        <v>0</v>
      </c>
      <c r="BJ158" s="17" t="s">
        <v>91</v>
      </c>
      <c r="BK158" s="151">
        <f t="shared" si="9"/>
        <v>0</v>
      </c>
      <c r="BL158" s="17" t="s">
        <v>251</v>
      </c>
      <c r="BM158" s="150" t="s">
        <v>617</v>
      </c>
    </row>
    <row r="159" spans="2:65" s="1" customFormat="1" ht="16.5" customHeight="1" x14ac:dyDescent="0.2">
      <c r="B159" s="137"/>
      <c r="C159" s="138" t="s">
        <v>430</v>
      </c>
      <c r="D159" s="138" t="s">
        <v>208</v>
      </c>
      <c r="E159" s="139" t="s">
        <v>3600</v>
      </c>
      <c r="F159" s="140" t="s">
        <v>3601</v>
      </c>
      <c r="G159" s="141" t="s">
        <v>2543</v>
      </c>
      <c r="H159" s="225"/>
      <c r="I159" s="143"/>
      <c r="J159" s="144">
        <f t="shared" si="0"/>
        <v>0</v>
      </c>
      <c r="K159" s="145"/>
      <c r="L159" s="32"/>
      <c r="M159" s="146" t="s">
        <v>1</v>
      </c>
      <c r="N159" s="147" t="s">
        <v>38</v>
      </c>
      <c r="P159" s="148">
        <f t="shared" si="1"/>
        <v>0</v>
      </c>
      <c r="Q159" s="148">
        <v>0</v>
      </c>
      <c r="R159" s="148">
        <f t="shared" si="2"/>
        <v>0</v>
      </c>
      <c r="S159" s="148">
        <v>0</v>
      </c>
      <c r="T159" s="149">
        <f t="shared" si="3"/>
        <v>0</v>
      </c>
      <c r="AR159" s="150" t="s">
        <v>251</v>
      </c>
      <c r="AT159" s="150" t="s">
        <v>208</v>
      </c>
      <c r="AU159" s="150" t="s">
        <v>91</v>
      </c>
      <c r="AY159" s="17" t="s">
        <v>207</v>
      </c>
      <c r="BE159" s="151">
        <f t="shared" si="4"/>
        <v>0</v>
      </c>
      <c r="BF159" s="151">
        <f t="shared" si="5"/>
        <v>0</v>
      </c>
      <c r="BG159" s="151">
        <f t="shared" si="6"/>
        <v>0</v>
      </c>
      <c r="BH159" s="151">
        <f t="shared" si="7"/>
        <v>0</v>
      </c>
      <c r="BI159" s="151">
        <f t="shared" si="8"/>
        <v>0</v>
      </c>
      <c r="BJ159" s="17" t="s">
        <v>91</v>
      </c>
      <c r="BK159" s="151">
        <f t="shared" si="9"/>
        <v>0</v>
      </c>
      <c r="BL159" s="17" t="s">
        <v>251</v>
      </c>
      <c r="BM159" s="150" t="s">
        <v>232</v>
      </c>
    </row>
    <row r="160" spans="2:65" s="1" customFormat="1" ht="16.5" customHeight="1" x14ac:dyDescent="0.2">
      <c r="B160" s="137"/>
      <c r="C160" s="138" t="s">
        <v>436</v>
      </c>
      <c r="D160" s="138" t="s">
        <v>208</v>
      </c>
      <c r="E160" s="139" t="s">
        <v>2544</v>
      </c>
      <c r="F160" s="140" t="s">
        <v>2545</v>
      </c>
      <c r="G160" s="141" t="s">
        <v>2543</v>
      </c>
      <c r="H160" s="225"/>
      <c r="I160" s="143"/>
      <c r="J160" s="144">
        <f t="shared" si="0"/>
        <v>0</v>
      </c>
      <c r="K160" s="145"/>
      <c r="L160" s="32"/>
      <c r="M160" s="146" t="s">
        <v>1</v>
      </c>
      <c r="N160" s="147" t="s">
        <v>38</v>
      </c>
      <c r="P160" s="148">
        <f t="shared" si="1"/>
        <v>0</v>
      </c>
      <c r="Q160" s="148">
        <v>0</v>
      </c>
      <c r="R160" s="148">
        <f t="shared" si="2"/>
        <v>0</v>
      </c>
      <c r="S160" s="148">
        <v>0</v>
      </c>
      <c r="T160" s="149">
        <f t="shared" si="3"/>
        <v>0</v>
      </c>
      <c r="AR160" s="150" t="s">
        <v>251</v>
      </c>
      <c r="AT160" s="150" t="s">
        <v>208</v>
      </c>
      <c r="AU160" s="150" t="s">
        <v>91</v>
      </c>
      <c r="AY160" s="17" t="s">
        <v>207</v>
      </c>
      <c r="BE160" s="151">
        <f t="shared" si="4"/>
        <v>0</v>
      </c>
      <c r="BF160" s="151">
        <f t="shared" si="5"/>
        <v>0</v>
      </c>
      <c r="BG160" s="151">
        <f t="shared" si="6"/>
        <v>0</v>
      </c>
      <c r="BH160" s="151">
        <f t="shared" si="7"/>
        <v>0</v>
      </c>
      <c r="BI160" s="151">
        <f t="shared" si="8"/>
        <v>0</v>
      </c>
      <c r="BJ160" s="17" t="s">
        <v>91</v>
      </c>
      <c r="BK160" s="151">
        <f t="shared" si="9"/>
        <v>0</v>
      </c>
      <c r="BL160" s="17" t="s">
        <v>251</v>
      </c>
      <c r="BM160" s="150" t="s">
        <v>251</v>
      </c>
    </row>
    <row r="161" spans="2:65" s="1" customFormat="1" ht="16.5" customHeight="1" x14ac:dyDescent="0.2">
      <c r="B161" s="137"/>
      <c r="C161" s="138" t="s">
        <v>442</v>
      </c>
      <c r="D161" s="138" t="s">
        <v>208</v>
      </c>
      <c r="E161" s="139" t="s">
        <v>2546</v>
      </c>
      <c r="F161" s="140" t="s">
        <v>2547</v>
      </c>
      <c r="G161" s="141" t="s">
        <v>2543</v>
      </c>
      <c r="H161" s="225"/>
      <c r="I161" s="143"/>
      <c r="J161" s="144">
        <f t="shared" si="0"/>
        <v>0</v>
      </c>
      <c r="K161" s="145"/>
      <c r="L161" s="32"/>
      <c r="M161" s="146" t="s">
        <v>1</v>
      </c>
      <c r="N161" s="147" t="s">
        <v>38</v>
      </c>
      <c r="P161" s="148">
        <f t="shared" si="1"/>
        <v>0</v>
      </c>
      <c r="Q161" s="148">
        <v>0</v>
      </c>
      <c r="R161" s="148">
        <f t="shared" si="2"/>
        <v>0</v>
      </c>
      <c r="S161" s="148">
        <v>0</v>
      </c>
      <c r="T161" s="149">
        <f t="shared" si="3"/>
        <v>0</v>
      </c>
      <c r="AR161" s="150" t="s">
        <v>251</v>
      </c>
      <c r="AT161" s="150" t="s">
        <v>208</v>
      </c>
      <c r="AU161" s="150" t="s">
        <v>91</v>
      </c>
      <c r="AY161" s="17" t="s">
        <v>207</v>
      </c>
      <c r="BE161" s="151">
        <f t="shared" si="4"/>
        <v>0</v>
      </c>
      <c r="BF161" s="151">
        <f t="shared" si="5"/>
        <v>0</v>
      </c>
      <c r="BG161" s="151">
        <f t="shared" si="6"/>
        <v>0</v>
      </c>
      <c r="BH161" s="151">
        <f t="shared" si="7"/>
        <v>0</v>
      </c>
      <c r="BI161" s="151">
        <f t="shared" si="8"/>
        <v>0</v>
      </c>
      <c r="BJ161" s="17" t="s">
        <v>91</v>
      </c>
      <c r="BK161" s="151">
        <f t="shared" si="9"/>
        <v>0</v>
      </c>
      <c r="BL161" s="17" t="s">
        <v>251</v>
      </c>
      <c r="BM161" s="150" t="s">
        <v>262</v>
      </c>
    </row>
    <row r="162" spans="2:65" s="10" customFormat="1" ht="22.8" customHeight="1" x14ac:dyDescent="0.25">
      <c r="B162" s="127"/>
      <c r="D162" s="128" t="s">
        <v>71</v>
      </c>
      <c r="E162" s="170" t="s">
        <v>2548</v>
      </c>
      <c r="F162" s="170" t="s">
        <v>2549</v>
      </c>
      <c r="I162" s="130"/>
      <c r="J162" s="171">
        <f>BK162</f>
        <v>0</v>
      </c>
      <c r="L162" s="127"/>
      <c r="M162" s="132"/>
      <c r="P162" s="133">
        <f>SUM(P163:P171)</f>
        <v>0</v>
      </c>
      <c r="R162" s="133">
        <f>SUM(R163:R171)</f>
        <v>0</v>
      </c>
      <c r="T162" s="134">
        <f>SUM(T163:T171)</f>
        <v>0</v>
      </c>
      <c r="AR162" s="128" t="s">
        <v>275</v>
      </c>
      <c r="AT162" s="135" t="s">
        <v>71</v>
      </c>
      <c r="AU162" s="135" t="s">
        <v>80</v>
      </c>
      <c r="AY162" s="128" t="s">
        <v>207</v>
      </c>
      <c r="BK162" s="136">
        <f>SUM(BK163:BK171)</f>
        <v>0</v>
      </c>
    </row>
    <row r="163" spans="2:65" s="1" customFormat="1" ht="24.15" customHeight="1" x14ac:dyDescent="0.2">
      <c r="B163" s="137"/>
      <c r="C163" s="138" t="s">
        <v>451</v>
      </c>
      <c r="D163" s="138" t="s">
        <v>208</v>
      </c>
      <c r="E163" s="139" t="s">
        <v>2550</v>
      </c>
      <c r="F163" s="140" t="s">
        <v>2551</v>
      </c>
      <c r="G163" s="141" t="s">
        <v>269</v>
      </c>
      <c r="H163" s="142">
        <v>25</v>
      </c>
      <c r="I163" s="143"/>
      <c r="J163" s="144">
        <f t="shared" ref="J163:J171" si="10">ROUND(I163*H163,2)</f>
        <v>0</v>
      </c>
      <c r="K163" s="145"/>
      <c r="L163" s="32"/>
      <c r="M163" s="146" t="s">
        <v>1</v>
      </c>
      <c r="N163" s="147" t="s">
        <v>38</v>
      </c>
      <c r="P163" s="148">
        <f t="shared" ref="P163:P171" si="11">O163*H163</f>
        <v>0</v>
      </c>
      <c r="Q163" s="148">
        <v>0</v>
      </c>
      <c r="R163" s="148">
        <f t="shared" ref="R163:R171" si="12">Q163*H163</f>
        <v>0</v>
      </c>
      <c r="S163" s="148">
        <v>0</v>
      </c>
      <c r="T163" s="149">
        <f t="shared" ref="T163:T171" si="13">S163*H163</f>
        <v>0</v>
      </c>
      <c r="AR163" s="150" t="s">
        <v>251</v>
      </c>
      <c r="AT163" s="150" t="s">
        <v>208</v>
      </c>
      <c r="AU163" s="150" t="s">
        <v>91</v>
      </c>
      <c r="AY163" s="17" t="s">
        <v>207</v>
      </c>
      <c r="BE163" s="151">
        <f t="shared" ref="BE163:BE171" si="14">IF(N163="základná",J163,0)</f>
        <v>0</v>
      </c>
      <c r="BF163" s="151">
        <f t="shared" ref="BF163:BF171" si="15">IF(N163="znížená",J163,0)</f>
        <v>0</v>
      </c>
      <c r="BG163" s="151">
        <f t="shared" ref="BG163:BG171" si="16">IF(N163="zákl. prenesená",J163,0)</f>
        <v>0</v>
      </c>
      <c r="BH163" s="151">
        <f t="shared" ref="BH163:BH171" si="17">IF(N163="zníž. prenesená",J163,0)</f>
        <v>0</v>
      </c>
      <c r="BI163" s="151">
        <f t="shared" ref="BI163:BI171" si="18">IF(N163="nulová",J163,0)</f>
        <v>0</v>
      </c>
      <c r="BJ163" s="17" t="s">
        <v>91</v>
      </c>
      <c r="BK163" s="151">
        <f t="shared" ref="BK163:BK171" si="19">ROUND(I163*H163,2)</f>
        <v>0</v>
      </c>
      <c r="BL163" s="17" t="s">
        <v>251</v>
      </c>
      <c r="BM163" s="150" t="s">
        <v>281</v>
      </c>
    </row>
    <row r="164" spans="2:65" s="1" customFormat="1" ht="24.15" customHeight="1" x14ac:dyDescent="0.2">
      <c r="B164" s="137"/>
      <c r="C164" s="138" t="s">
        <v>455</v>
      </c>
      <c r="D164" s="138" t="s">
        <v>208</v>
      </c>
      <c r="E164" s="139" t="s">
        <v>2552</v>
      </c>
      <c r="F164" s="140" t="s">
        <v>2553</v>
      </c>
      <c r="G164" s="141" t="s">
        <v>410</v>
      </c>
      <c r="H164" s="142">
        <v>580</v>
      </c>
      <c r="I164" s="143"/>
      <c r="J164" s="144">
        <f t="shared" si="10"/>
        <v>0</v>
      </c>
      <c r="K164" s="145"/>
      <c r="L164" s="32"/>
      <c r="M164" s="146" t="s">
        <v>1</v>
      </c>
      <c r="N164" s="147" t="s">
        <v>38</v>
      </c>
      <c r="P164" s="148">
        <f t="shared" si="11"/>
        <v>0</v>
      </c>
      <c r="Q164" s="148">
        <v>0</v>
      </c>
      <c r="R164" s="148">
        <f t="shared" si="12"/>
        <v>0</v>
      </c>
      <c r="S164" s="148">
        <v>0</v>
      </c>
      <c r="T164" s="149">
        <f t="shared" si="13"/>
        <v>0</v>
      </c>
      <c r="AR164" s="150" t="s">
        <v>251</v>
      </c>
      <c r="AT164" s="150" t="s">
        <v>208</v>
      </c>
      <c r="AU164" s="150" t="s">
        <v>91</v>
      </c>
      <c r="AY164" s="17" t="s">
        <v>207</v>
      </c>
      <c r="BE164" s="151">
        <f t="shared" si="14"/>
        <v>0</v>
      </c>
      <c r="BF164" s="151">
        <f t="shared" si="15"/>
        <v>0</v>
      </c>
      <c r="BG164" s="151">
        <f t="shared" si="16"/>
        <v>0</v>
      </c>
      <c r="BH164" s="151">
        <f t="shared" si="17"/>
        <v>0</v>
      </c>
      <c r="BI164" s="151">
        <f t="shared" si="18"/>
        <v>0</v>
      </c>
      <c r="BJ164" s="17" t="s">
        <v>91</v>
      </c>
      <c r="BK164" s="151">
        <f t="shared" si="19"/>
        <v>0</v>
      </c>
      <c r="BL164" s="17" t="s">
        <v>251</v>
      </c>
      <c r="BM164" s="150" t="s">
        <v>901</v>
      </c>
    </row>
    <row r="165" spans="2:65" s="1" customFormat="1" ht="24.15" customHeight="1" x14ac:dyDescent="0.2">
      <c r="B165" s="137"/>
      <c r="C165" s="138" t="s">
        <v>461</v>
      </c>
      <c r="D165" s="138" t="s">
        <v>208</v>
      </c>
      <c r="E165" s="139" t="s">
        <v>2554</v>
      </c>
      <c r="F165" s="140" t="s">
        <v>2555</v>
      </c>
      <c r="G165" s="141" t="s">
        <v>410</v>
      </c>
      <c r="H165" s="142">
        <v>35</v>
      </c>
      <c r="I165" s="143"/>
      <c r="J165" s="144">
        <f t="shared" si="10"/>
        <v>0</v>
      </c>
      <c r="K165" s="145"/>
      <c r="L165" s="32"/>
      <c r="M165" s="146" t="s">
        <v>1</v>
      </c>
      <c r="N165" s="147" t="s">
        <v>38</v>
      </c>
      <c r="P165" s="148">
        <f t="shared" si="11"/>
        <v>0</v>
      </c>
      <c r="Q165" s="148">
        <v>0</v>
      </c>
      <c r="R165" s="148">
        <f t="shared" si="12"/>
        <v>0</v>
      </c>
      <c r="S165" s="148">
        <v>0</v>
      </c>
      <c r="T165" s="149">
        <f t="shared" si="13"/>
        <v>0</v>
      </c>
      <c r="AR165" s="150" t="s">
        <v>251</v>
      </c>
      <c r="AT165" s="150" t="s">
        <v>208</v>
      </c>
      <c r="AU165" s="150" t="s">
        <v>91</v>
      </c>
      <c r="AY165" s="17" t="s">
        <v>207</v>
      </c>
      <c r="BE165" s="151">
        <f t="shared" si="14"/>
        <v>0</v>
      </c>
      <c r="BF165" s="151">
        <f t="shared" si="15"/>
        <v>0</v>
      </c>
      <c r="BG165" s="151">
        <f t="shared" si="16"/>
        <v>0</v>
      </c>
      <c r="BH165" s="151">
        <f t="shared" si="17"/>
        <v>0</v>
      </c>
      <c r="BI165" s="151">
        <f t="shared" si="18"/>
        <v>0</v>
      </c>
      <c r="BJ165" s="17" t="s">
        <v>91</v>
      </c>
      <c r="BK165" s="151">
        <f t="shared" si="19"/>
        <v>0</v>
      </c>
      <c r="BL165" s="17" t="s">
        <v>251</v>
      </c>
      <c r="BM165" s="150" t="s">
        <v>908</v>
      </c>
    </row>
    <row r="166" spans="2:65" s="1" customFormat="1" ht="24.15" customHeight="1" x14ac:dyDescent="0.2">
      <c r="B166" s="137"/>
      <c r="C166" s="138" t="s">
        <v>466</v>
      </c>
      <c r="D166" s="138" t="s">
        <v>208</v>
      </c>
      <c r="E166" s="139" t="s">
        <v>2556</v>
      </c>
      <c r="F166" s="140" t="s">
        <v>2557</v>
      </c>
      <c r="G166" s="141" t="s">
        <v>410</v>
      </c>
      <c r="H166" s="142">
        <v>615</v>
      </c>
      <c r="I166" s="143"/>
      <c r="J166" s="144">
        <f t="shared" si="10"/>
        <v>0</v>
      </c>
      <c r="K166" s="145"/>
      <c r="L166" s="32"/>
      <c r="M166" s="146" t="s">
        <v>1</v>
      </c>
      <c r="N166" s="147" t="s">
        <v>38</v>
      </c>
      <c r="P166" s="148">
        <f t="shared" si="11"/>
        <v>0</v>
      </c>
      <c r="Q166" s="148">
        <v>0</v>
      </c>
      <c r="R166" s="148">
        <f t="shared" si="12"/>
        <v>0</v>
      </c>
      <c r="S166" s="148">
        <v>0</v>
      </c>
      <c r="T166" s="149">
        <f t="shared" si="13"/>
        <v>0</v>
      </c>
      <c r="AR166" s="150" t="s">
        <v>251</v>
      </c>
      <c r="AT166" s="150" t="s">
        <v>208</v>
      </c>
      <c r="AU166" s="150" t="s">
        <v>91</v>
      </c>
      <c r="AY166" s="17" t="s">
        <v>207</v>
      </c>
      <c r="BE166" s="151">
        <f t="shared" si="14"/>
        <v>0</v>
      </c>
      <c r="BF166" s="151">
        <f t="shared" si="15"/>
        <v>0</v>
      </c>
      <c r="BG166" s="151">
        <f t="shared" si="16"/>
        <v>0</v>
      </c>
      <c r="BH166" s="151">
        <f t="shared" si="17"/>
        <v>0</v>
      </c>
      <c r="BI166" s="151">
        <f t="shared" si="18"/>
        <v>0</v>
      </c>
      <c r="BJ166" s="17" t="s">
        <v>91</v>
      </c>
      <c r="BK166" s="151">
        <f t="shared" si="19"/>
        <v>0</v>
      </c>
      <c r="BL166" s="17" t="s">
        <v>251</v>
      </c>
      <c r="BM166" s="150" t="s">
        <v>917</v>
      </c>
    </row>
    <row r="167" spans="2:65" s="1" customFormat="1" ht="16.5" customHeight="1" x14ac:dyDescent="0.2">
      <c r="B167" s="137"/>
      <c r="C167" s="206" t="s">
        <v>473</v>
      </c>
      <c r="D167" s="206" t="s">
        <v>742</v>
      </c>
      <c r="E167" s="207" t="s">
        <v>2558</v>
      </c>
      <c r="F167" s="208" t="s">
        <v>2559</v>
      </c>
      <c r="G167" s="209" t="s">
        <v>410</v>
      </c>
      <c r="H167" s="210">
        <v>615</v>
      </c>
      <c r="I167" s="211"/>
      <c r="J167" s="212">
        <f t="shared" si="10"/>
        <v>0</v>
      </c>
      <c r="K167" s="213"/>
      <c r="L167" s="214"/>
      <c r="M167" s="215" t="s">
        <v>1</v>
      </c>
      <c r="N167" s="216" t="s">
        <v>38</v>
      </c>
      <c r="P167" s="148">
        <f t="shared" si="11"/>
        <v>0</v>
      </c>
      <c r="Q167" s="148">
        <v>0</v>
      </c>
      <c r="R167" s="148">
        <f t="shared" si="12"/>
        <v>0</v>
      </c>
      <c r="S167" s="148">
        <v>0</v>
      </c>
      <c r="T167" s="149">
        <f t="shared" si="13"/>
        <v>0</v>
      </c>
      <c r="AR167" s="150" t="s">
        <v>2494</v>
      </c>
      <c r="AT167" s="150" t="s">
        <v>742</v>
      </c>
      <c r="AU167" s="150" t="s">
        <v>91</v>
      </c>
      <c r="AY167" s="17" t="s">
        <v>207</v>
      </c>
      <c r="BE167" s="151">
        <f t="shared" si="14"/>
        <v>0</v>
      </c>
      <c r="BF167" s="151">
        <f t="shared" si="15"/>
        <v>0</v>
      </c>
      <c r="BG167" s="151">
        <f t="shared" si="16"/>
        <v>0</v>
      </c>
      <c r="BH167" s="151">
        <f t="shared" si="17"/>
        <v>0</v>
      </c>
      <c r="BI167" s="151">
        <f t="shared" si="18"/>
        <v>0</v>
      </c>
      <c r="BJ167" s="17" t="s">
        <v>91</v>
      </c>
      <c r="BK167" s="151">
        <f t="shared" si="19"/>
        <v>0</v>
      </c>
      <c r="BL167" s="17" t="s">
        <v>251</v>
      </c>
      <c r="BM167" s="150" t="s">
        <v>841</v>
      </c>
    </row>
    <row r="168" spans="2:65" s="1" customFormat="1" ht="33" customHeight="1" x14ac:dyDescent="0.2">
      <c r="B168" s="137"/>
      <c r="C168" s="138" t="s">
        <v>479</v>
      </c>
      <c r="D168" s="138" t="s">
        <v>208</v>
      </c>
      <c r="E168" s="139" t="s">
        <v>2560</v>
      </c>
      <c r="F168" s="140" t="s">
        <v>2561</v>
      </c>
      <c r="G168" s="141" t="s">
        <v>410</v>
      </c>
      <c r="H168" s="142">
        <v>580</v>
      </c>
      <c r="I168" s="143"/>
      <c r="J168" s="144">
        <f t="shared" si="10"/>
        <v>0</v>
      </c>
      <c r="K168" s="145"/>
      <c r="L168" s="32"/>
      <c r="M168" s="146" t="s">
        <v>1</v>
      </c>
      <c r="N168" s="147" t="s">
        <v>38</v>
      </c>
      <c r="P168" s="148">
        <f t="shared" si="11"/>
        <v>0</v>
      </c>
      <c r="Q168" s="148">
        <v>0</v>
      </c>
      <c r="R168" s="148">
        <f t="shared" si="12"/>
        <v>0</v>
      </c>
      <c r="S168" s="148">
        <v>0</v>
      </c>
      <c r="T168" s="149">
        <f t="shared" si="13"/>
        <v>0</v>
      </c>
      <c r="AR168" s="150" t="s">
        <v>251</v>
      </c>
      <c r="AT168" s="150" t="s">
        <v>208</v>
      </c>
      <c r="AU168" s="150" t="s">
        <v>91</v>
      </c>
      <c r="AY168" s="17" t="s">
        <v>207</v>
      </c>
      <c r="BE168" s="151">
        <f t="shared" si="14"/>
        <v>0</v>
      </c>
      <c r="BF168" s="151">
        <f t="shared" si="15"/>
        <v>0</v>
      </c>
      <c r="BG168" s="151">
        <f t="shared" si="16"/>
        <v>0</v>
      </c>
      <c r="BH168" s="151">
        <f t="shared" si="17"/>
        <v>0</v>
      </c>
      <c r="BI168" s="151">
        <f t="shared" si="18"/>
        <v>0</v>
      </c>
      <c r="BJ168" s="17" t="s">
        <v>91</v>
      </c>
      <c r="BK168" s="151">
        <f t="shared" si="19"/>
        <v>0</v>
      </c>
      <c r="BL168" s="17" t="s">
        <v>251</v>
      </c>
      <c r="BM168" s="150" t="s">
        <v>837</v>
      </c>
    </row>
    <row r="169" spans="2:65" s="1" customFormat="1" ht="33" customHeight="1" x14ac:dyDescent="0.2">
      <c r="B169" s="137"/>
      <c r="C169" s="138" t="s">
        <v>486</v>
      </c>
      <c r="D169" s="138" t="s">
        <v>208</v>
      </c>
      <c r="E169" s="139" t="s">
        <v>2562</v>
      </c>
      <c r="F169" s="140" t="s">
        <v>2563</v>
      </c>
      <c r="G169" s="141" t="s">
        <v>410</v>
      </c>
      <c r="H169" s="142">
        <v>35</v>
      </c>
      <c r="I169" s="143"/>
      <c r="J169" s="144">
        <f t="shared" si="10"/>
        <v>0</v>
      </c>
      <c r="K169" s="145"/>
      <c r="L169" s="32"/>
      <c r="M169" s="146" t="s">
        <v>1</v>
      </c>
      <c r="N169" s="147" t="s">
        <v>38</v>
      </c>
      <c r="P169" s="148">
        <f t="shared" si="11"/>
        <v>0</v>
      </c>
      <c r="Q169" s="148">
        <v>0</v>
      </c>
      <c r="R169" s="148">
        <f t="shared" si="12"/>
        <v>0</v>
      </c>
      <c r="S169" s="148">
        <v>0</v>
      </c>
      <c r="T169" s="149">
        <f t="shared" si="13"/>
        <v>0</v>
      </c>
      <c r="AR169" s="150" t="s">
        <v>251</v>
      </c>
      <c r="AT169" s="150" t="s">
        <v>208</v>
      </c>
      <c r="AU169" s="150" t="s">
        <v>91</v>
      </c>
      <c r="AY169" s="17" t="s">
        <v>207</v>
      </c>
      <c r="BE169" s="151">
        <f t="shared" si="14"/>
        <v>0</v>
      </c>
      <c r="BF169" s="151">
        <f t="shared" si="15"/>
        <v>0</v>
      </c>
      <c r="BG169" s="151">
        <f t="shared" si="16"/>
        <v>0</v>
      </c>
      <c r="BH169" s="151">
        <f t="shared" si="17"/>
        <v>0</v>
      </c>
      <c r="BI169" s="151">
        <f t="shared" si="18"/>
        <v>0</v>
      </c>
      <c r="BJ169" s="17" t="s">
        <v>91</v>
      </c>
      <c r="BK169" s="151">
        <f t="shared" si="19"/>
        <v>0</v>
      </c>
      <c r="BL169" s="17" t="s">
        <v>251</v>
      </c>
      <c r="BM169" s="150" t="s">
        <v>1643</v>
      </c>
    </row>
    <row r="170" spans="2:65" s="1" customFormat="1" ht="33" customHeight="1" x14ac:dyDescent="0.2">
      <c r="B170" s="137"/>
      <c r="C170" s="138" t="s">
        <v>491</v>
      </c>
      <c r="D170" s="138" t="s">
        <v>208</v>
      </c>
      <c r="E170" s="139" t="s">
        <v>2564</v>
      </c>
      <c r="F170" s="140" t="s">
        <v>2565</v>
      </c>
      <c r="G170" s="141" t="s">
        <v>235</v>
      </c>
      <c r="H170" s="142">
        <v>615</v>
      </c>
      <c r="I170" s="143"/>
      <c r="J170" s="144">
        <f t="shared" si="10"/>
        <v>0</v>
      </c>
      <c r="K170" s="145"/>
      <c r="L170" s="32"/>
      <c r="M170" s="146" t="s">
        <v>1</v>
      </c>
      <c r="N170" s="147" t="s">
        <v>38</v>
      </c>
      <c r="P170" s="148">
        <f t="shared" si="11"/>
        <v>0</v>
      </c>
      <c r="Q170" s="148">
        <v>0</v>
      </c>
      <c r="R170" s="148">
        <f t="shared" si="12"/>
        <v>0</v>
      </c>
      <c r="S170" s="148">
        <v>0</v>
      </c>
      <c r="T170" s="149">
        <f t="shared" si="13"/>
        <v>0</v>
      </c>
      <c r="AR170" s="150" t="s">
        <v>251</v>
      </c>
      <c r="AT170" s="150" t="s">
        <v>208</v>
      </c>
      <c r="AU170" s="150" t="s">
        <v>91</v>
      </c>
      <c r="AY170" s="17" t="s">
        <v>207</v>
      </c>
      <c r="BE170" s="151">
        <f t="shared" si="14"/>
        <v>0</v>
      </c>
      <c r="BF170" s="151">
        <f t="shared" si="15"/>
        <v>0</v>
      </c>
      <c r="BG170" s="151">
        <f t="shared" si="16"/>
        <v>0</v>
      </c>
      <c r="BH170" s="151">
        <f t="shared" si="17"/>
        <v>0</v>
      </c>
      <c r="BI170" s="151">
        <f t="shared" si="18"/>
        <v>0</v>
      </c>
      <c r="BJ170" s="17" t="s">
        <v>91</v>
      </c>
      <c r="BK170" s="151">
        <f t="shared" si="19"/>
        <v>0</v>
      </c>
      <c r="BL170" s="17" t="s">
        <v>251</v>
      </c>
      <c r="BM170" s="150" t="s">
        <v>1649</v>
      </c>
    </row>
    <row r="171" spans="2:65" s="1" customFormat="1" ht="16.5" customHeight="1" x14ac:dyDescent="0.2">
      <c r="B171" s="137"/>
      <c r="C171" s="138" t="s">
        <v>496</v>
      </c>
      <c r="D171" s="138" t="s">
        <v>208</v>
      </c>
      <c r="E171" s="139" t="s">
        <v>2546</v>
      </c>
      <c r="F171" s="140" t="s">
        <v>2547</v>
      </c>
      <c r="G171" s="141" t="s">
        <v>2543</v>
      </c>
      <c r="H171" s="225"/>
      <c r="I171" s="143"/>
      <c r="J171" s="144">
        <f t="shared" si="10"/>
        <v>0</v>
      </c>
      <c r="K171" s="145"/>
      <c r="L171" s="32"/>
      <c r="M171" s="146" t="s">
        <v>1</v>
      </c>
      <c r="N171" s="147" t="s">
        <v>38</v>
      </c>
      <c r="P171" s="148">
        <f t="shared" si="11"/>
        <v>0</v>
      </c>
      <c r="Q171" s="148">
        <v>0</v>
      </c>
      <c r="R171" s="148">
        <f t="shared" si="12"/>
        <v>0</v>
      </c>
      <c r="S171" s="148">
        <v>0</v>
      </c>
      <c r="T171" s="149">
        <f t="shared" si="13"/>
        <v>0</v>
      </c>
      <c r="AR171" s="150" t="s">
        <v>251</v>
      </c>
      <c r="AT171" s="150" t="s">
        <v>208</v>
      </c>
      <c r="AU171" s="150" t="s">
        <v>91</v>
      </c>
      <c r="AY171" s="17" t="s">
        <v>207</v>
      </c>
      <c r="BE171" s="151">
        <f t="shared" si="14"/>
        <v>0</v>
      </c>
      <c r="BF171" s="151">
        <f t="shared" si="15"/>
        <v>0</v>
      </c>
      <c r="BG171" s="151">
        <f t="shared" si="16"/>
        <v>0</v>
      </c>
      <c r="BH171" s="151">
        <f t="shared" si="17"/>
        <v>0</v>
      </c>
      <c r="BI171" s="151">
        <f t="shared" si="18"/>
        <v>0</v>
      </c>
      <c r="BJ171" s="17" t="s">
        <v>91</v>
      </c>
      <c r="BK171" s="151">
        <f t="shared" si="19"/>
        <v>0</v>
      </c>
      <c r="BL171" s="17" t="s">
        <v>251</v>
      </c>
      <c r="BM171" s="150" t="s">
        <v>1657</v>
      </c>
    </row>
    <row r="172" spans="2:65" s="10" customFormat="1" ht="22.8" customHeight="1" x14ac:dyDescent="0.25">
      <c r="B172" s="127"/>
      <c r="D172" s="128" t="s">
        <v>71</v>
      </c>
      <c r="E172" s="170" t="s">
        <v>2566</v>
      </c>
      <c r="F172" s="170" t="s">
        <v>2567</v>
      </c>
      <c r="I172" s="130"/>
      <c r="J172" s="171">
        <f>BK172</f>
        <v>0</v>
      </c>
      <c r="L172" s="127"/>
      <c r="M172" s="132"/>
      <c r="P172" s="133">
        <f>SUM(P173:P174)</f>
        <v>0</v>
      </c>
      <c r="R172" s="133">
        <f>SUM(R173:R174)</f>
        <v>0</v>
      </c>
      <c r="T172" s="134">
        <f>SUM(T173:T174)</f>
        <v>0</v>
      </c>
      <c r="AR172" s="128" t="s">
        <v>80</v>
      </c>
      <c r="AT172" s="135" t="s">
        <v>71</v>
      </c>
      <c r="AU172" s="135" t="s">
        <v>80</v>
      </c>
      <c r="AY172" s="128" t="s">
        <v>207</v>
      </c>
      <c r="BK172" s="136">
        <f>SUM(BK173:BK174)</f>
        <v>0</v>
      </c>
    </row>
    <row r="173" spans="2:65" s="1" customFormat="1" ht="37.799999999999997" customHeight="1" x14ac:dyDescent="0.2">
      <c r="B173" s="137"/>
      <c r="C173" s="138" t="s">
        <v>499</v>
      </c>
      <c r="D173" s="138" t="s">
        <v>208</v>
      </c>
      <c r="E173" s="139" t="s">
        <v>2568</v>
      </c>
      <c r="F173" s="140" t="s">
        <v>2569</v>
      </c>
      <c r="G173" s="141" t="s">
        <v>2570</v>
      </c>
      <c r="H173" s="142">
        <v>41</v>
      </c>
      <c r="I173" s="143"/>
      <c r="J173" s="144">
        <f>ROUND(I173*H173,2)</f>
        <v>0</v>
      </c>
      <c r="K173" s="145"/>
      <c r="L173" s="32"/>
      <c r="M173" s="146" t="s">
        <v>1</v>
      </c>
      <c r="N173" s="147" t="s">
        <v>38</v>
      </c>
      <c r="P173" s="148">
        <f>O173*H173</f>
        <v>0</v>
      </c>
      <c r="Q173" s="148">
        <v>0</v>
      </c>
      <c r="R173" s="148">
        <f>Q173*H173</f>
        <v>0</v>
      </c>
      <c r="S173" s="148">
        <v>0</v>
      </c>
      <c r="T173" s="149">
        <f>S173*H173</f>
        <v>0</v>
      </c>
      <c r="AR173" s="150" t="s">
        <v>236</v>
      </c>
      <c r="AT173" s="150" t="s">
        <v>208</v>
      </c>
      <c r="AU173" s="150" t="s">
        <v>91</v>
      </c>
      <c r="AY173" s="17" t="s">
        <v>207</v>
      </c>
      <c r="BE173" s="151">
        <f>IF(N173="základná",J173,0)</f>
        <v>0</v>
      </c>
      <c r="BF173" s="151">
        <f>IF(N173="znížená",J173,0)</f>
        <v>0</v>
      </c>
      <c r="BG173" s="151">
        <f>IF(N173="zákl. prenesená",J173,0)</f>
        <v>0</v>
      </c>
      <c r="BH173" s="151">
        <f>IF(N173="zníž. prenesená",J173,0)</f>
        <v>0</v>
      </c>
      <c r="BI173" s="151">
        <f>IF(N173="nulová",J173,0)</f>
        <v>0</v>
      </c>
      <c r="BJ173" s="17" t="s">
        <v>91</v>
      </c>
      <c r="BK173" s="151">
        <f>ROUND(I173*H173,2)</f>
        <v>0</v>
      </c>
      <c r="BL173" s="17" t="s">
        <v>236</v>
      </c>
      <c r="BM173" s="150" t="s">
        <v>1662</v>
      </c>
    </row>
    <row r="174" spans="2:65" s="1" customFormat="1" ht="37.799999999999997" customHeight="1" x14ac:dyDescent="0.2">
      <c r="B174" s="137"/>
      <c r="C174" s="138" t="s">
        <v>507</v>
      </c>
      <c r="D174" s="138" t="s">
        <v>208</v>
      </c>
      <c r="E174" s="139" t="s">
        <v>2571</v>
      </c>
      <c r="F174" s="140" t="s">
        <v>2572</v>
      </c>
      <c r="G174" s="141" t="s">
        <v>2570</v>
      </c>
      <c r="H174" s="142">
        <v>70</v>
      </c>
      <c r="I174" s="143"/>
      <c r="J174" s="144">
        <f>ROUND(I174*H174,2)</f>
        <v>0</v>
      </c>
      <c r="K174" s="145"/>
      <c r="L174" s="32"/>
      <c r="M174" s="146" t="s">
        <v>1</v>
      </c>
      <c r="N174" s="147" t="s">
        <v>38</v>
      </c>
      <c r="P174" s="148">
        <f>O174*H174</f>
        <v>0</v>
      </c>
      <c r="Q174" s="148">
        <v>0</v>
      </c>
      <c r="R174" s="148">
        <f>Q174*H174</f>
        <v>0</v>
      </c>
      <c r="S174" s="148">
        <v>0</v>
      </c>
      <c r="T174" s="149">
        <f>S174*H174</f>
        <v>0</v>
      </c>
      <c r="AR174" s="150" t="s">
        <v>236</v>
      </c>
      <c r="AT174" s="150" t="s">
        <v>208</v>
      </c>
      <c r="AU174" s="150" t="s">
        <v>91</v>
      </c>
      <c r="AY174" s="17" t="s">
        <v>207</v>
      </c>
      <c r="BE174" s="151">
        <f>IF(N174="základná",J174,0)</f>
        <v>0</v>
      </c>
      <c r="BF174" s="151">
        <f>IF(N174="znížená",J174,0)</f>
        <v>0</v>
      </c>
      <c r="BG174" s="151">
        <f>IF(N174="zákl. prenesená",J174,0)</f>
        <v>0</v>
      </c>
      <c r="BH174" s="151">
        <f>IF(N174="zníž. prenesená",J174,0)</f>
        <v>0</v>
      </c>
      <c r="BI174" s="151">
        <f>IF(N174="nulová",J174,0)</f>
        <v>0</v>
      </c>
      <c r="BJ174" s="17" t="s">
        <v>91</v>
      </c>
      <c r="BK174" s="151">
        <f>ROUND(I174*H174,2)</f>
        <v>0</v>
      </c>
      <c r="BL174" s="17" t="s">
        <v>236</v>
      </c>
      <c r="BM174" s="150" t="s">
        <v>1667</v>
      </c>
    </row>
    <row r="175" spans="2:65" s="10" customFormat="1" ht="25.95" customHeight="1" x14ac:dyDescent="0.25">
      <c r="B175" s="127"/>
      <c r="D175" s="128" t="s">
        <v>71</v>
      </c>
      <c r="E175" s="129" t="s">
        <v>2573</v>
      </c>
      <c r="F175" s="129" t="s">
        <v>2574</v>
      </c>
      <c r="I175" s="130"/>
      <c r="J175" s="131">
        <f>BK175</f>
        <v>0</v>
      </c>
      <c r="L175" s="127"/>
      <c r="M175" s="132"/>
      <c r="P175" s="133">
        <f>SUM(P176:P179)</f>
        <v>0</v>
      </c>
      <c r="R175" s="133">
        <f>SUM(R176:R179)</f>
        <v>0</v>
      </c>
      <c r="T175" s="134">
        <f>SUM(T176:T179)</f>
        <v>0</v>
      </c>
      <c r="AR175" s="128" t="s">
        <v>236</v>
      </c>
      <c r="AT175" s="135" t="s">
        <v>71</v>
      </c>
      <c r="AU175" s="135" t="s">
        <v>72</v>
      </c>
      <c r="AY175" s="128" t="s">
        <v>207</v>
      </c>
      <c r="BK175" s="136">
        <f>SUM(BK176:BK179)</f>
        <v>0</v>
      </c>
    </row>
    <row r="176" spans="2:65" s="1" customFormat="1" ht="16.5" customHeight="1" x14ac:dyDescent="0.2">
      <c r="B176" s="137"/>
      <c r="C176" s="138" t="s">
        <v>512</v>
      </c>
      <c r="D176" s="138" t="s">
        <v>208</v>
      </c>
      <c r="E176" s="139" t="s">
        <v>2575</v>
      </c>
      <c r="F176" s="140" t="s">
        <v>2576</v>
      </c>
      <c r="G176" s="141" t="s">
        <v>1852</v>
      </c>
      <c r="H176" s="142">
        <v>16</v>
      </c>
      <c r="I176" s="143"/>
      <c r="J176" s="144">
        <f>ROUND(I176*H176,2)</f>
        <v>0</v>
      </c>
      <c r="K176" s="145"/>
      <c r="L176" s="32"/>
      <c r="M176" s="146" t="s">
        <v>1</v>
      </c>
      <c r="N176" s="147" t="s">
        <v>38</v>
      </c>
      <c r="P176" s="148">
        <f>O176*H176</f>
        <v>0</v>
      </c>
      <c r="Q176" s="148">
        <v>0</v>
      </c>
      <c r="R176" s="148">
        <f>Q176*H176</f>
        <v>0</v>
      </c>
      <c r="S176" s="148">
        <v>0</v>
      </c>
      <c r="T176" s="149">
        <f>S176*H176</f>
        <v>0</v>
      </c>
      <c r="AR176" s="150" t="s">
        <v>2577</v>
      </c>
      <c r="AT176" s="150" t="s">
        <v>208</v>
      </c>
      <c r="AU176" s="150" t="s">
        <v>80</v>
      </c>
      <c r="AY176" s="17" t="s">
        <v>207</v>
      </c>
      <c r="BE176" s="151">
        <f>IF(N176="základná",J176,0)</f>
        <v>0</v>
      </c>
      <c r="BF176" s="151">
        <f>IF(N176="znížená",J176,0)</f>
        <v>0</v>
      </c>
      <c r="BG176" s="151">
        <f>IF(N176="zákl. prenesená",J176,0)</f>
        <v>0</v>
      </c>
      <c r="BH176" s="151">
        <f>IF(N176="zníž. prenesená",J176,0)</f>
        <v>0</v>
      </c>
      <c r="BI176" s="151">
        <f>IF(N176="nulová",J176,0)</f>
        <v>0</v>
      </c>
      <c r="BJ176" s="17" t="s">
        <v>91</v>
      </c>
      <c r="BK176" s="151">
        <f>ROUND(I176*H176,2)</f>
        <v>0</v>
      </c>
      <c r="BL176" s="17" t="s">
        <v>2577</v>
      </c>
      <c r="BM176" s="150" t="s">
        <v>1676</v>
      </c>
    </row>
    <row r="177" spans="2:65" s="1" customFormat="1" ht="16.5" customHeight="1" x14ac:dyDescent="0.2">
      <c r="B177" s="137"/>
      <c r="C177" s="138" t="s">
        <v>517</v>
      </c>
      <c r="D177" s="138" t="s">
        <v>208</v>
      </c>
      <c r="E177" s="139" t="s">
        <v>2578</v>
      </c>
      <c r="F177" s="140" t="s">
        <v>2579</v>
      </c>
      <c r="G177" s="141" t="s">
        <v>1852</v>
      </c>
      <c r="H177" s="142">
        <v>20</v>
      </c>
      <c r="I177" s="143"/>
      <c r="J177" s="144">
        <f>ROUND(I177*H177,2)</f>
        <v>0</v>
      </c>
      <c r="K177" s="145"/>
      <c r="L177" s="32"/>
      <c r="M177" s="146" t="s">
        <v>1</v>
      </c>
      <c r="N177" s="147" t="s">
        <v>38</v>
      </c>
      <c r="P177" s="148">
        <f>O177*H177</f>
        <v>0</v>
      </c>
      <c r="Q177" s="148">
        <v>0</v>
      </c>
      <c r="R177" s="148">
        <f>Q177*H177</f>
        <v>0</v>
      </c>
      <c r="S177" s="148">
        <v>0</v>
      </c>
      <c r="T177" s="149">
        <f>S177*H177</f>
        <v>0</v>
      </c>
      <c r="AR177" s="150" t="s">
        <v>2577</v>
      </c>
      <c r="AT177" s="150" t="s">
        <v>208</v>
      </c>
      <c r="AU177" s="150" t="s">
        <v>80</v>
      </c>
      <c r="AY177" s="17" t="s">
        <v>207</v>
      </c>
      <c r="BE177" s="151">
        <f>IF(N177="základná",J177,0)</f>
        <v>0</v>
      </c>
      <c r="BF177" s="151">
        <f>IF(N177="znížená",J177,0)</f>
        <v>0</v>
      </c>
      <c r="BG177" s="151">
        <f>IF(N177="zákl. prenesená",J177,0)</f>
        <v>0</v>
      </c>
      <c r="BH177" s="151">
        <f>IF(N177="zníž. prenesená",J177,0)</f>
        <v>0</v>
      </c>
      <c r="BI177" s="151">
        <f>IF(N177="nulová",J177,0)</f>
        <v>0</v>
      </c>
      <c r="BJ177" s="17" t="s">
        <v>91</v>
      </c>
      <c r="BK177" s="151">
        <f>ROUND(I177*H177,2)</f>
        <v>0</v>
      </c>
      <c r="BL177" s="17" t="s">
        <v>2577</v>
      </c>
      <c r="BM177" s="150" t="s">
        <v>1680</v>
      </c>
    </row>
    <row r="178" spans="2:65" s="1" customFormat="1" ht="16.5" customHeight="1" x14ac:dyDescent="0.2">
      <c r="B178" s="137"/>
      <c r="C178" s="138" t="s">
        <v>523</v>
      </c>
      <c r="D178" s="138" t="s">
        <v>208</v>
      </c>
      <c r="E178" s="139" t="s">
        <v>2580</v>
      </c>
      <c r="F178" s="140" t="s">
        <v>2581</v>
      </c>
      <c r="G178" s="141" t="s">
        <v>1852</v>
      </c>
      <c r="H178" s="142">
        <v>40</v>
      </c>
      <c r="I178" s="143"/>
      <c r="J178" s="144">
        <f>ROUND(I178*H178,2)</f>
        <v>0</v>
      </c>
      <c r="K178" s="145"/>
      <c r="L178" s="32"/>
      <c r="M178" s="146" t="s">
        <v>1</v>
      </c>
      <c r="N178" s="147" t="s">
        <v>38</v>
      </c>
      <c r="P178" s="148">
        <f>O178*H178</f>
        <v>0</v>
      </c>
      <c r="Q178" s="148">
        <v>0</v>
      </c>
      <c r="R178" s="148">
        <f>Q178*H178</f>
        <v>0</v>
      </c>
      <c r="S178" s="148">
        <v>0</v>
      </c>
      <c r="T178" s="149">
        <f>S178*H178</f>
        <v>0</v>
      </c>
      <c r="AR178" s="150" t="s">
        <v>2577</v>
      </c>
      <c r="AT178" s="150" t="s">
        <v>208</v>
      </c>
      <c r="AU178" s="150" t="s">
        <v>80</v>
      </c>
      <c r="AY178" s="17" t="s">
        <v>207</v>
      </c>
      <c r="BE178" s="151">
        <f>IF(N178="základná",J178,0)</f>
        <v>0</v>
      </c>
      <c r="BF178" s="151">
        <f>IF(N178="znížená",J178,0)</f>
        <v>0</v>
      </c>
      <c r="BG178" s="151">
        <f>IF(N178="zákl. prenesená",J178,0)</f>
        <v>0</v>
      </c>
      <c r="BH178" s="151">
        <f>IF(N178="zníž. prenesená",J178,0)</f>
        <v>0</v>
      </c>
      <c r="BI178" s="151">
        <f>IF(N178="nulová",J178,0)</f>
        <v>0</v>
      </c>
      <c r="BJ178" s="17" t="s">
        <v>91</v>
      </c>
      <c r="BK178" s="151">
        <f>ROUND(I178*H178,2)</f>
        <v>0</v>
      </c>
      <c r="BL178" s="17" t="s">
        <v>2577</v>
      </c>
      <c r="BM178" s="150" t="s">
        <v>1686</v>
      </c>
    </row>
    <row r="179" spans="2:65" s="1" customFormat="1" ht="16.5" customHeight="1" x14ac:dyDescent="0.2">
      <c r="B179" s="137"/>
      <c r="C179" s="138" t="s">
        <v>527</v>
      </c>
      <c r="D179" s="138" t="s">
        <v>208</v>
      </c>
      <c r="E179" s="139" t="s">
        <v>2582</v>
      </c>
      <c r="F179" s="140" t="s">
        <v>2583</v>
      </c>
      <c r="G179" s="141" t="s">
        <v>1852</v>
      </c>
      <c r="H179" s="142">
        <v>32</v>
      </c>
      <c r="I179" s="143"/>
      <c r="J179" s="144">
        <f>ROUND(I179*H179,2)</f>
        <v>0</v>
      </c>
      <c r="K179" s="145"/>
      <c r="L179" s="32"/>
      <c r="M179" s="146" t="s">
        <v>1</v>
      </c>
      <c r="N179" s="147" t="s">
        <v>38</v>
      </c>
      <c r="P179" s="148">
        <f>O179*H179</f>
        <v>0</v>
      </c>
      <c r="Q179" s="148">
        <v>0</v>
      </c>
      <c r="R179" s="148">
        <f>Q179*H179</f>
        <v>0</v>
      </c>
      <c r="S179" s="148">
        <v>0</v>
      </c>
      <c r="T179" s="149">
        <f>S179*H179</f>
        <v>0</v>
      </c>
      <c r="AR179" s="150" t="s">
        <v>2577</v>
      </c>
      <c r="AT179" s="150" t="s">
        <v>208</v>
      </c>
      <c r="AU179" s="150" t="s">
        <v>80</v>
      </c>
      <c r="AY179" s="17" t="s">
        <v>207</v>
      </c>
      <c r="BE179" s="151">
        <f>IF(N179="základná",J179,0)</f>
        <v>0</v>
      </c>
      <c r="BF179" s="151">
        <f>IF(N179="znížená",J179,0)</f>
        <v>0</v>
      </c>
      <c r="BG179" s="151">
        <f>IF(N179="zákl. prenesená",J179,0)</f>
        <v>0</v>
      </c>
      <c r="BH179" s="151">
        <f>IF(N179="zníž. prenesená",J179,0)</f>
        <v>0</v>
      </c>
      <c r="BI179" s="151">
        <f>IF(N179="nulová",J179,0)</f>
        <v>0</v>
      </c>
      <c r="BJ179" s="17" t="s">
        <v>91</v>
      </c>
      <c r="BK179" s="151">
        <f>ROUND(I179*H179,2)</f>
        <v>0</v>
      </c>
      <c r="BL179" s="17" t="s">
        <v>2577</v>
      </c>
      <c r="BM179" s="150" t="s">
        <v>1694</v>
      </c>
    </row>
    <row r="180" spans="2:65" s="10" customFormat="1" ht="25.95" customHeight="1" x14ac:dyDescent="0.25">
      <c r="B180" s="127"/>
      <c r="D180" s="128" t="s">
        <v>71</v>
      </c>
      <c r="E180" s="129" t="s">
        <v>204</v>
      </c>
      <c r="F180" s="129" t="s">
        <v>205</v>
      </c>
      <c r="I180" s="130"/>
      <c r="J180" s="131">
        <f>BK180</f>
        <v>0</v>
      </c>
      <c r="L180" s="127"/>
      <c r="M180" s="132"/>
      <c r="P180" s="133">
        <f>P181</f>
        <v>0</v>
      </c>
      <c r="R180" s="133">
        <f>R181</f>
        <v>0</v>
      </c>
      <c r="T180" s="134">
        <f>T181</f>
        <v>0</v>
      </c>
      <c r="AR180" s="128" t="s">
        <v>206</v>
      </c>
      <c r="AT180" s="135" t="s">
        <v>71</v>
      </c>
      <c r="AU180" s="135" t="s">
        <v>72</v>
      </c>
      <c r="AY180" s="128" t="s">
        <v>207</v>
      </c>
      <c r="BK180" s="136">
        <f>BK181</f>
        <v>0</v>
      </c>
    </row>
    <row r="181" spans="2:65" s="1" customFormat="1" ht="49.05" customHeight="1" x14ac:dyDescent="0.2">
      <c r="B181" s="137"/>
      <c r="C181" s="138" t="s">
        <v>535</v>
      </c>
      <c r="D181" s="138" t="s">
        <v>208</v>
      </c>
      <c r="E181" s="139" t="s">
        <v>918</v>
      </c>
      <c r="F181" s="140" t="s">
        <v>919</v>
      </c>
      <c r="G181" s="141" t="s">
        <v>211</v>
      </c>
      <c r="H181" s="142">
        <v>1</v>
      </c>
      <c r="I181" s="143"/>
      <c r="J181" s="144">
        <f>ROUND(I181*H181,2)</f>
        <v>0</v>
      </c>
      <c r="K181" s="145"/>
      <c r="L181" s="32"/>
      <c r="M181" s="199" t="s">
        <v>1</v>
      </c>
      <c r="N181" s="200" t="s">
        <v>38</v>
      </c>
      <c r="O181" s="201"/>
      <c r="P181" s="202">
        <f>O181*H181</f>
        <v>0</v>
      </c>
      <c r="Q181" s="202">
        <v>0</v>
      </c>
      <c r="R181" s="202">
        <f>Q181*H181</f>
        <v>0</v>
      </c>
      <c r="S181" s="202">
        <v>0</v>
      </c>
      <c r="T181" s="203">
        <f>S181*H181</f>
        <v>0</v>
      </c>
      <c r="AR181" s="150" t="s">
        <v>212</v>
      </c>
      <c r="AT181" s="150" t="s">
        <v>208</v>
      </c>
      <c r="AU181" s="150" t="s">
        <v>80</v>
      </c>
      <c r="AY181" s="17" t="s">
        <v>207</v>
      </c>
      <c r="BE181" s="151">
        <f>IF(N181="základná",J181,0)</f>
        <v>0</v>
      </c>
      <c r="BF181" s="151">
        <f>IF(N181="znížená",J181,0)</f>
        <v>0</v>
      </c>
      <c r="BG181" s="151">
        <f>IF(N181="zákl. prenesená",J181,0)</f>
        <v>0</v>
      </c>
      <c r="BH181" s="151">
        <f>IF(N181="zníž. prenesená",J181,0)</f>
        <v>0</v>
      </c>
      <c r="BI181" s="151">
        <f>IF(N181="nulová",J181,0)</f>
        <v>0</v>
      </c>
      <c r="BJ181" s="17" t="s">
        <v>91</v>
      </c>
      <c r="BK181" s="151">
        <f>ROUND(I181*H181,2)</f>
        <v>0</v>
      </c>
      <c r="BL181" s="17" t="s">
        <v>212</v>
      </c>
      <c r="BM181" s="150" t="s">
        <v>3602</v>
      </c>
    </row>
    <row r="182" spans="2:65" s="1" customFormat="1" ht="6.9" customHeight="1" x14ac:dyDescent="0.2">
      <c r="B182" s="47"/>
      <c r="C182" s="48"/>
      <c r="D182" s="48"/>
      <c r="E182" s="48"/>
      <c r="F182" s="48"/>
      <c r="G182" s="48"/>
      <c r="H182" s="48"/>
      <c r="I182" s="48"/>
      <c r="J182" s="48"/>
      <c r="K182" s="48"/>
      <c r="L182" s="32"/>
    </row>
  </sheetData>
  <autoFilter ref="C123:K181" xr:uid="{00000000-0009-0000-0000-00001C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87A0D59F0A014B85CE9DAA50479974" ma:contentTypeVersion="3" ma:contentTypeDescription="Create a new document." ma:contentTypeScope="" ma:versionID="b0125a92dae580430a71e058a92789b6">
  <xsd:schema xmlns:xsd="http://www.w3.org/2001/XMLSchema" xmlns:xs="http://www.w3.org/2001/XMLSchema" xmlns:p="http://schemas.microsoft.com/office/2006/metadata/properties" xmlns:ns2="10b9b3e0-1e0e-495a-9897-3bd2f8a1155b" targetNamespace="http://schemas.microsoft.com/office/2006/metadata/properties" ma:root="true" ma:fieldsID="42a6539a33e72f85f844f437678b1e21" ns2:_="">
    <xsd:import namespace="10b9b3e0-1e0e-495a-9897-3bd2f8a115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b9b3e0-1e0e-495a-9897-3bd2f8a115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1F42C6-6A16-4D82-9332-43AA30A8AA8D}"/>
</file>

<file path=customXml/itemProps2.xml><?xml version="1.0" encoding="utf-8"?>
<ds:datastoreItem xmlns:ds="http://schemas.openxmlformats.org/officeDocument/2006/customXml" ds:itemID="{D5FB989A-3AFD-47F3-A6EB-6B0223254D88}"/>
</file>

<file path=customXml/itemProps3.xml><?xml version="1.0" encoding="utf-8"?>
<ds:datastoreItem xmlns:ds="http://schemas.openxmlformats.org/officeDocument/2006/customXml" ds:itemID="{84D8390D-EEF0-4665-99F6-2719946BF2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29</vt:i4>
      </vt:variant>
      <vt:variant>
        <vt:lpstr>Pomenované rozsahy</vt:lpstr>
      </vt:variant>
      <vt:variant>
        <vt:i4>58</vt:i4>
      </vt:variant>
    </vt:vector>
  </HeadingPairs>
  <TitlesOfParts>
    <vt:vector size="87" baseType="lpstr">
      <vt:lpstr>Rekapitulácia stavby</vt:lpstr>
      <vt:lpstr>SO 000-00 - SO 000-00  Vš...</vt:lpstr>
      <vt:lpstr>SO 2.01 - SO 2.01  Hrubé ...</vt:lpstr>
      <vt:lpstr>SO 2.02.1 - SO 2.02.1  Do...</vt:lpstr>
      <vt:lpstr>SO 2.02.2 - SO 2.02.2  Do...</vt:lpstr>
      <vt:lpstr>SO 2.02.3 - SO 2.02.3  Do...</vt:lpstr>
      <vt:lpstr>SO 2.02.4 - SO 2.02.4  Do...</vt:lpstr>
      <vt:lpstr>SO 2.03 - SO 2.03  Úprava...</vt:lpstr>
      <vt:lpstr>SO 2.04 - SO 2.04  Mostný...</vt:lpstr>
      <vt:lpstr>SO 2.05 - SO 2.05  Okružn...</vt:lpstr>
      <vt:lpstr>SO 2.07 - SO 2.07  Verejn...</vt:lpstr>
      <vt:lpstr>SO 2.08.1 - SO 2.08.1 - O...</vt:lpstr>
      <vt:lpstr>SO 2.08.2 - SO 2.08.2  Od...</vt:lpstr>
      <vt:lpstr>SO 2.08.3 - SO 2.08.3 - O...</vt:lpstr>
      <vt:lpstr>SO 2.08.4 - SO 2.08.4  Od...</vt:lpstr>
      <vt:lpstr>SO 2.09 - SO 2.09  Sadové...</vt:lpstr>
      <vt:lpstr>SO 2.10.1 - SO 2.10.1  Mi...</vt:lpstr>
      <vt:lpstr>SO 2.10.2 - SO 2.10.2  Mi...</vt:lpstr>
      <vt:lpstr>SO 2.10.3 - SO 2.10.3  Mi...</vt:lpstr>
      <vt:lpstr>SO 2.11 - SO 2.11  Odstrá...</vt:lpstr>
      <vt:lpstr>SO 2.12.1 - SO 2.12.1  Ús...</vt:lpstr>
      <vt:lpstr>SO 2.12.2 - SO 2.12.2  Ús...</vt:lpstr>
      <vt:lpstr>SO 2.12.3 - SO 2.12.3  Ús...</vt:lpstr>
      <vt:lpstr>SO 2.13 - I. - SO 2.13  S...</vt:lpstr>
      <vt:lpstr>SO 2.13 - II. - SO 2.13  ...</vt:lpstr>
      <vt:lpstr>SO 2.14.1 - SO 2.14.1  Ús...</vt:lpstr>
      <vt:lpstr>SO 2.14.2 - SO 2.14.2  Ús...</vt:lpstr>
      <vt:lpstr>SO 2.14.3 - SO 2.14.3  Ús...</vt:lpstr>
      <vt:lpstr>SO 2.15 - SO 2.15  Verejn...</vt:lpstr>
      <vt:lpstr>'Rekapitulácia stavby'!Názvy_tlače</vt:lpstr>
      <vt:lpstr>'SO 000-00 - SO 000-00  Vš...'!Názvy_tlače</vt:lpstr>
      <vt:lpstr>'SO 2.01 - SO 2.01  Hrubé ...'!Názvy_tlače</vt:lpstr>
      <vt:lpstr>'SO 2.02.1 - SO 2.02.1  Do...'!Názvy_tlače</vt:lpstr>
      <vt:lpstr>'SO 2.02.2 - SO 2.02.2  Do...'!Názvy_tlače</vt:lpstr>
      <vt:lpstr>'SO 2.02.3 - SO 2.02.3  Do...'!Názvy_tlače</vt:lpstr>
      <vt:lpstr>'SO 2.02.4 - SO 2.02.4  Do...'!Názvy_tlače</vt:lpstr>
      <vt:lpstr>'SO 2.03 - SO 2.03  Úprava...'!Názvy_tlače</vt:lpstr>
      <vt:lpstr>'SO 2.04 - SO 2.04  Mostný...'!Názvy_tlače</vt:lpstr>
      <vt:lpstr>'SO 2.05 - SO 2.05  Okružn...'!Názvy_tlače</vt:lpstr>
      <vt:lpstr>'SO 2.07 - SO 2.07  Verejn...'!Názvy_tlače</vt:lpstr>
      <vt:lpstr>'SO 2.08.1 - SO 2.08.1 - O...'!Názvy_tlače</vt:lpstr>
      <vt:lpstr>'SO 2.08.2 - SO 2.08.2  Od...'!Názvy_tlače</vt:lpstr>
      <vt:lpstr>'SO 2.08.3 - SO 2.08.3 - O...'!Názvy_tlače</vt:lpstr>
      <vt:lpstr>'SO 2.08.4 - SO 2.08.4  Od...'!Názvy_tlače</vt:lpstr>
      <vt:lpstr>'SO 2.09 - SO 2.09  Sadové...'!Názvy_tlače</vt:lpstr>
      <vt:lpstr>'SO 2.10.1 - SO 2.10.1  Mi...'!Názvy_tlače</vt:lpstr>
      <vt:lpstr>'SO 2.10.2 - SO 2.10.2  Mi...'!Názvy_tlače</vt:lpstr>
      <vt:lpstr>'SO 2.10.3 - SO 2.10.3  Mi...'!Názvy_tlače</vt:lpstr>
      <vt:lpstr>'SO 2.11 - SO 2.11  Odstrá...'!Názvy_tlače</vt:lpstr>
      <vt:lpstr>'SO 2.12.1 - SO 2.12.1  Ús...'!Názvy_tlače</vt:lpstr>
      <vt:lpstr>'SO 2.12.2 - SO 2.12.2  Ús...'!Názvy_tlače</vt:lpstr>
      <vt:lpstr>'SO 2.12.3 - SO 2.12.3  Ús...'!Názvy_tlače</vt:lpstr>
      <vt:lpstr>'SO 2.13 - I. - SO 2.13  S...'!Názvy_tlače</vt:lpstr>
      <vt:lpstr>'SO 2.13 - II. - SO 2.13  ...'!Názvy_tlače</vt:lpstr>
      <vt:lpstr>'SO 2.14.1 - SO 2.14.1  Ús...'!Názvy_tlače</vt:lpstr>
      <vt:lpstr>'SO 2.14.2 - SO 2.14.2  Ús...'!Názvy_tlače</vt:lpstr>
      <vt:lpstr>'SO 2.14.3 - SO 2.14.3  Ús...'!Názvy_tlače</vt:lpstr>
      <vt:lpstr>'SO 2.15 - SO 2.15  Verejn...'!Názvy_tlače</vt:lpstr>
      <vt:lpstr>'Rekapitulácia stavby'!Oblasť_tlače</vt:lpstr>
      <vt:lpstr>'SO 000-00 - SO 000-00  Vš...'!Oblasť_tlače</vt:lpstr>
      <vt:lpstr>'SO 2.01 - SO 2.01  Hrubé ...'!Oblasť_tlače</vt:lpstr>
      <vt:lpstr>'SO 2.02.1 - SO 2.02.1  Do...'!Oblasť_tlače</vt:lpstr>
      <vt:lpstr>'SO 2.02.2 - SO 2.02.2  Do...'!Oblasť_tlače</vt:lpstr>
      <vt:lpstr>'SO 2.02.3 - SO 2.02.3  Do...'!Oblasť_tlače</vt:lpstr>
      <vt:lpstr>'SO 2.02.4 - SO 2.02.4  Do...'!Oblasť_tlače</vt:lpstr>
      <vt:lpstr>'SO 2.03 - SO 2.03  Úprava...'!Oblasť_tlače</vt:lpstr>
      <vt:lpstr>'SO 2.04 - SO 2.04  Mostný...'!Oblasť_tlače</vt:lpstr>
      <vt:lpstr>'SO 2.05 - SO 2.05  Okružn...'!Oblasť_tlače</vt:lpstr>
      <vt:lpstr>'SO 2.07 - SO 2.07  Verejn...'!Oblasť_tlače</vt:lpstr>
      <vt:lpstr>'SO 2.08.1 - SO 2.08.1 - O...'!Oblasť_tlače</vt:lpstr>
      <vt:lpstr>'SO 2.08.2 - SO 2.08.2  Od...'!Oblasť_tlače</vt:lpstr>
      <vt:lpstr>'SO 2.08.3 - SO 2.08.3 - O...'!Oblasť_tlače</vt:lpstr>
      <vt:lpstr>'SO 2.08.4 - SO 2.08.4  Od...'!Oblasť_tlače</vt:lpstr>
      <vt:lpstr>'SO 2.09 - SO 2.09  Sadové...'!Oblasť_tlače</vt:lpstr>
      <vt:lpstr>'SO 2.10.1 - SO 2.10.1  Mi...'!Oblasť_tlače</vt:lpstr>
      <vt:lpstr>'SO 2.10.2 - SO 2.10.2  Mi...'!Oblasť_tlače</vt:lpstr>
      <vt:lpstr>'SO 2.10.3 - SO 2.10.3  Mi...'!Oblasť_tlače</vt:lpstr>
      <vt:lpstr>'SO 2.11 - SO 2.11  Odstrá...'!Oblasť_tlače</vt:lpstr>
      <vt:lpstr>'SO 2.12.1 - SO 2.12.1  Ús...'!Oblasť_tlače</vt:lpstr>
      <vt:lpstr>'SO 2.12.2 - SO 2.12.2  Ús...'!Oblasť_tlače</vt:lpstr>
      <vt:lpstr>'SO 2.12.3 - SO 2.12.3  Ús...'!Oblasť_tlače</vt:lpstr>
      <vt:lpstr>'SO 2.13 - I. - SO 2.13  S...'!Oblasť_tlače</vt:lpstr>
      <vt:lpstr>'SO 2.13 - II. - SO 2.13  ...'!Oblasť_tlače</vt:lpstr>
      <vt:lpstr>'SO 2.14.1 - SO 2.14.1  Ús...'!Oblasť_tlače</vt:lpstr>
      <vt:lpstr>'SO 2.14.2 - SO 2.14.2  Ús...'!Oblasť_tlače</vt:lpstr>
      <vt:lpstr>'SO 2.14.3 - SO 2.14.3  Ús...'!Oblasť_tlače</vt:lpstr>
      <vt:lpstr>'SO 2.15 - SO 2.15  Verejn...'!Oblasť_tlače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2026-08-05T10:27:04Z</dcterms:created>
  <dcterms:modified xsi:type="dcterms:W3CDTF">2026-08-05T11:01:33Z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0x0101005287A0D59F0A014B85CE9DAA50479974</vt:lpwstr>
  </property>
</Properties>
</file>